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6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drawings/drawing7.xml" ContentType="application/vnd.openxmlformats-officedocument.drawing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8.xml" ContentType="application/vnd.openxmlformats-officedocument.drawing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1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hidekikoike\Desktop\"/>
    </mc:Choice>
  </mc:AlternateContent>
  <xr:revisionPtr revIDLastSave="0" documentId="13_ncr:1_{2773E124-C2BA-4F19-A6FC-C284E60D6423}" xr6:coauthVersionLast="40" xr6:coauthVersionMax="40" xr10:uidLastSave="{00000000-0000-0000-0000-000000000000}"/>
  <bookViews>
    <workbookView xWindow="0" yWindow="0" windowWidth="22452" windowHeight="10884" xr2:uid="{00000000-000D-0000-FFFF-FFFF00000000}"/>
  </bookViews>
  <sheets>
    <sheet name="データ解析シート" sheetId="1" r:id="rId1"/>
    <sheet name="KPIリスト" sheetId="2" r:id="rId2"/>
    <sheet name="KPIデータ" sheetId="3" r:id="rId3"/>
    <sheet name="潜在顧客" sheetId="4" r:id="rId4"/>
    <sheet name="見込み顧客" sheetId="5" r:id="rId5"/>
    <sheet name="新規顧客" sheetId="6" r:id="rId6"/>
    <sheet name="既存顧客" sheetId="7" r:id="rId7"/>
    <sheet name="会員制ビジネス" sheetId="8" r:id="rId8"/>
    <sheet name="顧客生涯価値,契約期間,解約率" sheetId="9" r:id="rId9"/>
    <sheet name="デジタル広告(FB広告)" sheetId="18" r:id="rId10"/>
    <sheet name="デジタル広告(GA広告)" sheetId="11" r:id="rId11"/>
    <sheet name="リターゲティングリスト（FB広告）" sheetId="12" r:id="rId12"/>
    <sheet name="リターゲティングリスト（GA広告）" sheetId="13" r:id="rId13"/>
    <sheet name="Eメールキャンペーン" sheetId="14" r:id="rId14"/>
    <sheet name="URLパラメータ" sheetId="15" r:id="rId15"/>
    <sheet name="ランディングページKPI" sheetId="16" r:id="rId16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55" i="18" l="1"/>
  <c r="N55" i="18"/>
  <c r="L55" i="18"/>
  <c r="J55" i="18"/>
  <c r="I55" i="18"/>
  <c r="F55" i="18"/>
  <c r="P54" i="18"/>
  <c r="N54" i="18"/>
  <c r="L54" i="18"/>
  <c r="J54" i="18"/>
  <c r="I54" i="18"/>
  <c r="F54" i="18"/>
  <c r="P53" i="18"/>
  <c r="N53" i="18"/>
  <c r="L53" i="18"/>
  <c r="J53" i="18"/>
  <c r="I53" i="18"/>
  <c r="F53" i="18"/>
  <c r="D52" i="18"/>
  <c r="O52" i="18"/>
  <c r="P52" i="18"/>
  <c r="M52" i="18"/>
  <c r="N52" i="18"/>
  <c r="G52" i="18"/>
  <c r="K52" i="18"/>
  <c r="L52" i="18"/>
  <c r="J52" i="18"/>
  <c r="H52" i="18"/>
  <c r="I52" i="18"/>
  <c r="E52" i="18"/>
  <c r="F52" i="18"/>
  <c r="P51" i="18"/>
  <c r="N51" i="18"/>
  <c r="L51" i="18"/>
  <c r="J51" i="18"/>
  <c r="I51" i="18"/>
  <c r="F51" i="18"/>
  <c r="P50" i="18"/>
  <c r="N50" i="18"/>
  <c r="L50" i="18"/>
  <c r="J50" i="18"/>
  <c r="I50" i="18"/>
  <c r="F50" i="18"/>
  <c r="P49" i="18"/>
  <c r="N49" i="18"/>
  <c r="L49" i="18"/>
  <c r="J49" i="18"/>
  <c r="I49" i="18"/>
  <c r="F49" i="18"/>
  <c r="D48" i="18"/>
  <c r="O48" i="18"/>
  <c r="P48" i="18"/>
  <c r="M48" i="18"/>
  <c r="N48" i="18"/>
  <c r="G48" i="18"/>
  <c r="K48" i="18"/>
  <c r="L48" i="18"/>
  <c r="J48" i="18"/>
  <c r="H48" i="18"/>
  <c r="I48" i="18"/>
  <c r="E48" i="18"/>
  <c r="F48" i="18"/>
  <c r="P47" i="18"/>
  <c r="N47" i="18"/>
  <c r="L47" i="18"/>
  <c r="J47" i="18"/>
  <c r="I47" i="18"/>
  <c r="F47" i="18"/>
  <c r="P46" i="18"/>
  <c r="N46" i="18"/>
  <c r="L46" i="18"/>
  <c r="J46" i="18"/>
  <c r="I46" i="18"/>
  <c r="F46" i="18"/>
  <c r="P45" i="18"/>
  <c r="N45" i="18"/>
  <c r="L45" i="18"/>
  <c r="J45" i="18"/>
  <c r="I45" i="18"/>
  <c r="F45" i="18"/>
  <c r="D44" i="18"/>
  <c r="O44" i="18"/>
  <c r="P44" i="18"/>
  <c r="M44" i="18"/>
  <c r="N44" i="18"/>
  <c r="G44" i="18"/>
  <c r="K44" i="18"/>
  <c r="L44" i="18"/>
  <c r="J44" i="18"/>
  <c r="H44" i="18"/>
  <c r="I44" i="18"/>
  <c r="E44" i="18"/>
  <c r="F44" i="18"/>
  <c r="P43" i="18"/>
  <c r="N43" i="18"/>
  <c r="L43" i="18"/>
  <c r="J43" i="18"/>
  <c r="I43" i="18"/>
  <c r="F43" i="18"/>
  <c r="P42" i="18"/>
  <c r="N42" i="18"/>
  <c r="L42" i="18"/>
  <c r="J42" i="18"/>
  <c r="I42" i="18"/>
  <c r="F42" i="18"/>
  <c r="P41" i="18"/>
  <c r="N41" i="18"/>
  <c r="L41" i="18"/>
  <c r="J41" i="18"/>
  <c r="I41" i="18"/>
  <c r="F41" i="18"/>
  <c r="D40" i="18"/>
  <c r="O40" i="18"/>
  <c r="P40" i="18"/>
  <c r="M40" i="18"/>
  <c r="N40" i="18"/>
  <c r="G40" i="18"/>
  <c r="K40" i="18"/>
  <c r="L40" i="18"/>
  <c r="J40" i="18"/>
  <c r="H40" i="18"/>
  <c r="I40" i="18"/>
  <c r="E40" i="18"/>
  <c r="F40" i="18"/>
  <c r="P39" i="18"/>
  <c r="N39" i="18"/>
  <c r="L39" i="18"/>
  <c r="J39" i="18"/>
  <c r="I39" i="18"/>
  <c r="F39" i="18"/>
  <c r="P38" i="18"/>
  <c r="N38" i="18"/>
  <c r="L38" i="18"/>
  <c r="J38" i="18"/>
  <c r="I38" i="18"/>
  <c r="F38" i="18"/>
  <c r="P37" i="18"/>
  <c r="N37" i="18"/>
  <c r="L37" i="18"/>
  <c r="J37" i="18"/>
  <c r="I37" i="18"/>
  <c r="F37" i="18"/>
  <c r="D36" i="18"/>
  <c r="O36" i="18"/>
  <c r="P36" i="18"/>
  <c r="M36" i="18"/>
  <c r="N36" i="18"/>
  <c r="G36" i="18"/>
  <c r="K36" i="18"/>
  <c r="L36" i="18"/>
  <c r="J36" i="18"/>
  <c r="H36" i="18"/>
  <c r="I36" i="18"/>
  <c r="E36" i="18"/>
  <c r="F36" i="18"/>
  <c r="P35" i="18"/>
  <c r="N35" i="18"/>
  <c r="L35" i="18"/>
  <c r="J35" i="18"/>
  <c r="I35" i="18"/>
  <c r="F35" i="18"/>
  <c r="P34" i="18"/>
  <c r="N34" i="18"/>
  <c r="L34" i="18"/>
  <c r="J34" i="18"/>
  <c r="I34" i="18"/>
  <c r="F34" i="18"/>
  <c r="P33" i="18"/>
  <c r="N33" i="18"/>
  <c r="L33" i="18"/>
  <c r="J33" i="18"/>
  <c r="I33" i="18"/>
  <c r="F33" i="18"/>
  <c r="D32" i="18"/>
  <c r="O32" i="18"/>
  <c r="P32" i="18"/>
  <c r="M32" i="18"/>
  <c r="N32" i="18"/>
  <c r="G32" i="18"/>
  <c r="K32" i="18"/>
  <c r="L32" i="18"/>
  <c r="J32" i="18"/>
  <c r="H32" i="18"/>
  <c r="I32" i="18"/>
  <c r="E32" i="18"/>
  <c r="F32" i="18"/>
  <c r="P31" i="18"/>
  <c r="N31" i="18"/>
  <c r="L31" i="18"/>
  <c r="J31" i="18"/>
  <c r="I31" i="18"/>
  <c r="F31" i="18"/>
  <c r="P30" i="18"/>
  <c r="N30" i="18"/>
  <c r="L30" i="18"/>
  <c r="J30" i="18"/>
  <c r="I30" i="18"/>
  <c r="F30" i="18"/>
  <c r="P29" i="18"/>
  <c r="N29" i="18"/>
  <c r="L29" i="18"/>
  <c r="J29" i="18"/>
  <c r="I29" i="18"/>
  <c r="F29" i="18"/>
  <c r="D28" i="18"/>
  <c r="O28" i="18"/>
  <c r="P28" i="18"/>
  <c r="M28" i="18"/>
  <c r="N28" i="18"/>
  <c r="G28" i="18"/>
  <c r="K28" i="18"/>
  <c r="L28" i="18"/>
  <c r="J28" i="18"/>
  <c r="H28" i="18"/>
  <c r="I28" i="18"/>
  <c r="E28" i="18"/>
  <c r="F28" i="18"/>
  <c r="P27" i="18"/>
  <c r="N27" i="18"/>
  <c r="L27" i="18"/>
  <c r="J27" i="18"/>
  <c r="I27" i="18"/>
  <c r="F27" i="18"/>
  <c r="P26" i="18"/>
  <c r="N26" i="18"/>
  <c r="L26" i="18"/>
  <c r="J26" i="18"/>
  <c r="I26" i="18"/>
  <c r="F26" i="18"/>
  <c r="P25" i="18"/>
  <c r="N25" i="18"/>
  <c r="L25" i="18"/>
  <c r="J25" i="18"/>
  <c r="I25" i="18"/>
  <c r="F25" i="18"/>
  <c r="D24" i="18"/>
  <c r="O24" i="18"/>
  <c r="P24" i="18"/>
  <c r="M24" i="18"/>
  <c r="N24" i="18"/>
  <c r="G24" i="18"/>
  <c r="K24" i="18"/>
  <c r="L24" i="18"/>
  <c r="J24" i="18"/>
  <c r="H24" i="18"/>
  <c r="I24" i="18"/>
  <c r="E24" i="18"/>
  <c r="F24" i="18"/>
  <c r="P23" i="18"/>
  <c r="N23" i="18"/>
  <c r="L23" i="18"/>
  <c r="J23" i="18"/>
  <c r="I23" i="18"/>
  <c r="F23" i="18"/>
  <c r="P22" i="18"/>
  <c r="N22" i="18"/>
  <c r="L22" i="18"/>
  <c r="J22" i="18"/>
  <c r="I22" i="18"/>
  <c r="F22" i="18"/>
  <c r="P21" i="18"/>
  <c r="N21" i="18"/>
  <c r="L21" i="18"/>
  <c r="J21" i="18"/>
  <c r="I21" i="18"/>
  <c r="F21" i="18"/>
  <c r="D20" i="18"/>
  <c r="O20" i="18"/>
  <c r="P20" i="18"/>
  <c r="M20" i="18"/>
  <c r="N20" i="18"/>
  <c r="G20" i="18"/>
  <c r="K20" i="18"/>
  <c r="L20" i="18"/>
  <c r="J20" i="18"/>
  <c r="H20" i="18"/>
  <c r="I20" i="18"/>
  <c r="E20" i="18"/>
  <c r="F20" i="18"/>
  <c r="P19" i="18"/>
  <c r="N19" i="18"/>
  <c r="L19" i="18"/>
  <c r="J19" i="18"/>
  <c r="I19" i="18"/>
  <c r="F19" i="18"/>
  <c r="P18" i="18"/>
  <c r="N18" i="18"/>
  <c r="L18" i="18"/>
  <c r="J18" i="18"/>
  <c r="I18" i="18"/>
  <c r="F18" i="18"/>
  <c r="P17" i="18"/>
  <c r="N17" i="18"/>
  <c r="L17" i="18"/>
  <c r="J17" i="18"/>
  <c r="I17" i="18"/>
  <c r="F17" i="18"/>
  <c r="D16" i="18"/>
  <c r="O16" i="18"/>
  <c r="P16" i="18"/>
  <c r="M16" i="18"/>
  <c r="N16" i="18"/>
  <c r="G16" i="18"/>
  <c r="K16" i="18"/>
  <c r="L16" i="18"/>
  <c r="J16" i="18"/>
  <c r="H16" i="18"/>
  <c r="I16" i="18"/>
  <c r="E16" i="18"/>
  <c r="F16" i="18"/>
  <c r="P15" i="18"/>
  <c r="N15" i="18"/>
  <c r="L15" i="18"/>
  <c r="J15" i="18"/>
  <c r="I15" i="18"/>
  <c r="F15" i="18"/>
  <c r="P14" i="18"/>
  <c r="N14" i="18"/>
  <c r="L14" i="18"/>
  <c r="J14" i="18"/>
  <c r="I14" i="18"/>
  <c r="F14" i="18"/>
  <c r="P13" i="18"/>
  <c r="N13" i="18"/>
  <c r="L13" i="18"/>
  <c r="J13" i="18"/>
  <c r="I13" i="18"/>
  <c r="F13" i="18"/>
  <c r="D12" i="18"/>
  <c r="O12" i="18"/>
  <c r="P12" i="18"/>
  <c r="M12" i="18"/>
  <c r="N12" i="18"/>
  <c r="G12" i="18"/>
  <c r="K12" i="18"/>
  <c r="L12" i="18"/>
  <c r="J12" i="18"/>
  <c r="H12" i="18"/>
  <c r="I12" i="18"/>
  <c r="E12" i="18"/>
  <c r="F12" i="18"/>
  <c r="P11" i="18"/>
  <c r="N11" i="18"/>
  <c r="L11" i="18"/>
  <c r="J11" i="18"/>
  <c r="I11" i="18"/>
  <c r="F11" i="18"/>
  <c r="P10" i="18"/>
  <c r="N10" i="18"/>
  <c r="L10" i="18"/>
  <c r="J10" i="18"/>
  <c r="I10" i="18"/>
  <c r="F10" i="18"/>
  <c r="P9" i="18"/>
  <c r="N9" i="18"/>
  <c r="L9" i="18"/>
  <c r="J9" i="18"/>
  <c r="I9" i="18"/>
  <c r="F9" i="18"/>
  <c r="D8" i="18"/>
  <c r="O8" i="18"/>
  <c r="P8" i="18"/>
  <c r="M8" i="18"/>
  <c r="N8" i="18"/>
  <c r="G8" i="18"/>
  <c r="K8" i="18"/>
  <c r="L8" i="18"/>
  <c r="J8" i="18"/>
  <c r="H8" i="18"/>
  <c r="I8" i="18"/>
  <c r="E8" i="18"/>
  <c r="F8" i="18"/>
  <c r="D7" i="18"/>
  <c r="O7" i="18"/>
  <c r="P7" i="18"/>
  <c r="M7" i="18"/>
  <c r="N7" i="18"/>
  <c r="G7" i="18"/>
  <c r="K7" i="18"/>
  <c r="L7" i="18"/>
  <c r="J7" i="18"/>
  <c r="H7" i="18"/>
  <c r="I7" i="18"/>
  <c r="E7" i="18"/>
  <c r="F7" i="18"/>
  <c r="D6" i="18"/>
  <c r="O6" i="18"/>
  <c r="P6" i="18"/>
  <c r="M6" i="18"/>
  <c r="N6" i="18"/>
  <c r="G6" i="18"/>
  <c r="K6" i="18"/>
  <c r="L6" i="18"/>
  <c r="J6" i="18"/>
  <c r="H6" i="18"/>
  <c r="I6" i="18"/>
  <c r="E6" i="18"/>
  <c r="F6" i="18"/>
  <c r="D5" i="18"/>
  <c r="O5" i="18"/>
  <c r="P5" i="18"/>
  <c r="M5" i="18"/>
  <c r="N5" i="18"/>
  <c r="G5" i="18"/>
  <c r="K5" i="18"/>
  <c r="L5" i="18"/>
  <c r="J5" i="18"/>
  <c r="H5" i="18"/>
  <c r="I5" i="18"/>
  <c r="E5" i="18"/>
  <c r="F5" i="18"/>
  <c r="D4" i="18"/>
  <c r="O4" i="18"/>
  <c r="P4" i="18"/>
  <c r="M4" i="18"/>
  <c r="N4" i="18"/>
  <c r="G4" i="18"/>
  <c r="K4" i="18"/>
  <c r="L4" i="18"/>
  <c r="J4" i="18"/>
  <c r="H4" i="18"/>
  <c r="I4" i="18"/>
  <c r="E4" i="18"/>
  <c r="F4" i="18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X3" i="16"/>
  <c r="V3" i="16"/>
  <c r="T3" i="16"/>
  <c r="S3" i="16"/>
  <c r="R3" i="16"/>
  <c r="Q3" i="16"/>
  <c r="P3" i="16"/>
  <c r="O3" i="16"/>
  <c r="N3" i="16"/>
  <c r="M3" i="16"/>
  <c r="L3" i="16"/>
  <c r="K3" i="16"/>
  <c r="I3" i="16"/>
  <c r="J3" i="16"/>
  <c r="H3" i="16"/>
  <c r="E3" i="16"/>
  <c r="T56" i="14"/>
  <c r="R56" i="14"/>
  <c r="P56" i="14"/>
  <c r="O56" i="14"/>
  <c r="K56" i="14"/>
  <c r="I56" i="14"/>
  <c r="T55" i="14"/>
  <c r="R55" i="14"/>
  <c r="P55" i="14"/>
  <c r="O55" i="14"/>
  <c r="K55" i="14"/>
  <c r="I55" i="14"/>
  <c r="T54" i="14"/>
  <c r="R54" i="14"/>
  <c r="P54" i="14"/>
  <c r="O54" i="14"/>
  <c r="K54" i="14"/>
  <c r="I54" i="14"/>
  <c r="T53" i="14"/>
  <c r="R53" i="14"/>
  <c r="P53" i="14"/>
  <c r="O53" i="14"/>
  <c r="K53" i="14"/>
  <c r="I53" i="14"/>
  <c r="T52" i="14"/>
  <c r="R52" i="14"/>
  <c r="P52" i="14"/>
  <c r="O52" i="14"/>
  <c r="K52" i="14"/>
  <c r="I52" i="14"/>
  <c r="T51" i="14"/>
  <c r="R51" i="14"/>
  <c r="P51" i="14"/>
  <c r="O51" i="14"/>
  <c r="K51" i="14"/>
  <c r="I51" i="14"/>
  <c r="T50" i="14"/>
  <c r="R50" i="14"/>
  <c r="P50" i="14"/>
  <c r="O50" i="14"/>
  <c r="K50" i="14"/>
  <c r="I50" i="14"/>
  <c r="T49" i="14"/>
  <c r="R49" i="14"/>
  <c r="P49" i="14"/>
  <c r="O49" i="14"/>
  <c r="K49" i="14"/>
  <c r="I49" i="14"/>
  <c r="T48" i="14"/>
  <c r="R48" i="14"/>
  <c r="P48" i="14"/>
  <c r="O48" i="14"/>
  <c r="K48" i="14"/>
  <c r="I48" i="14"/>
  <c r="T47" i="14"/>
  <c r="R47" i="14"/>
  <c r="P47" i="14"/>
  <c r="O47" i="14"/>
  <c r="K47" i="14"/>
  <c r="I47" i="14"/>
  <c r="T46" i="14"/>
  <c r="R46" i="14"/>
  <c r="P46" i="14"/>
  <c r="O46" i="14"/>
  <c r="K46" i="14"/>
  <c r="I46" i="14"/>
  <c r="T45" i="14"/>
  <c r="R45" i="14"/>
  <c r="P45" i="14"/>
  <c r="O45" i="14"/>
  <c r="K45" i="14"/>
  <c r="I45" i="14"/>
  <c r="T44" i="14"/>
  <c r="R44" i="14"/>
  <c r="P44" i="14"/>
  <c r="O44" i="14"/>
  <c r="K44" i="14"/>
  <c r="I44" i="14"/>
  <c r="T43" i="14"/>
  <c r="R43" i="14"/>
  <c r="P43" i="14"/>
  <c r="O43" i="14"/>
  <c r="K43" i="14"/>
  <c r="I43" i="14"/>
  <c r="T42" i="14"/>
  <c r="R42" i="14"/>
  <c r="P42" i="14"/>
  <c r="O42" i="14"/>
  <c r="K42" i="14"/>
  <c r="I42" i="14"/>
  <c r="T41" i="14"/>
  <c r="R41" i="14"/>
  <c r="P41" i="14"/>
  <c r="O41" i="14"/>
  <c r="K41" i="14"/>
  <c r="I41" i="14"/>
  <c r="T40" i="14"/>
  <c r="R40" i="14"/>
  <c r="P40" i="14"/>
  <c r="O40" i="14"/>
  <c r="K40" i="14"/>
  <c r="I40" i="14"/>
  <c r="T39" i="14"/>
  <c r="R39" i="14"/>
  <c r="P39" i="14"/>
  <c r="O39" i="14"/>
  <c r="K39" i="14"/>
  <c r="I39" i="14"/>
  <c r="T38" i="14"/>
  <c r="R38" i="14"/>
  <c r="P38" i="14"/>
  <c r="O38" i="14"/>
  <c r="K38" i="14"/>
  <c r="I38" i="14"/>
  <c r="T37" i="14"/>
  <c r="R37" i="14"/>
  <c r="P37" i="14"/>
  <c r="O37" i="14"/>
  <c r="K37" i="14"/>
  <c r="I37" i="14"/>
  <c r="T36" i="14"/>
  <c r="R36" i="14"/>
  <c r="P36" i="14"/>
  <c r="O36" i="14"/>
  <c r="K36" i="14"/>
  <c r="I36" i="14"/>
  <c r="T35" i="14"/>
  <c r="R35" i="14"/>
  <c r="P35" i="14"/>
  <c r="O35" i="14"/>
  <c r="K35" i="14"/>
  <c r="I35" i="14"/>
  <c r="T34" i="14"/>
  <c r="R34" i="14"/>
  <c r="P34" i="14"/>
  <c r="O34" i="14"/>
  <c r="K34" i="14"/>
  <c r="I34" i="14"/>
  <c r="T33" i="14"/>
  <c r="R33" i="14"/>
  <c r="P33" i="14"/>
  <c r="O33" i="14"/>
  <c r="K33" i="14"/>
  <c r="I33" i="14"/>
  <c r="T32" i="14"/>
  <c r="R32" i="14"/>
  <c r="P32" i="14"/>
  <c r="O32" i="14"/>
  <c r="K32" i="14"/>
  <c r="I32" i="14"/>
  <c r="T31" i="14"/>
  <c r="R31" i="14"/>
  <c r="P31" i="14"/>
  <c r="O31" i="14"/>
  <c r="K31" i="14"/>
  <c r="I31" i="14"/>
  <c r="T30" i="14"/>
  <c r="R30" i="14"/>
  <c r="P30" i="14"/>
  <c r="O30" i="14"/>
  <c r="K30" i="14"/>
  <c r="I30" i="14"/>
  <c r="T29" i="14"/>
  <c r="R29" i="14"/>
  <c r="P29" i="14"/>
  <c r="O29" i="14"/>
  <c r="K29" i="14"/>
  <c r="I29" i="14"/>
  <c r="T28" i="14"/>
  <c r="R28" i="14"/>
  <c r="P28" i="14"/>
  <c r="O28" i="14"/>
  <c r="K28" i="14"/>
  <c r="I28" i="14"/>
  <c r="T27" i="14"/>
  <c r="R27" i="14"/>
  <c r="P27" i="14"/>
  <c r="O27" i="14"/>
  <c r="K27" i="14"/>
  <c r="I27" i="14"/>
  <c r="T26" i="14"/>
  <c r="R26" i="14"/>
  <c r="P26" i="14"/>
  <c r="O26" i="14"/>
  <c r="K26" i="14"/>
  <c r="I26" i="14"/>
  <c r="T25" i="14"/>
  <c r="R25" i="14"/>
  <c r="P25" i="14"/>
  <c r="O25" i="14"/>
  <c r="K25" i="14"/>
  <c r="I25" i="14"/>
  <c r="T24" i="14"/>
  <c r="R24" i="14"/>
  <c r="P24" i="14"/>
  <c r="O24" i="14"/>
  <c r="K24" i="14"/>
  <c r="I24" i="14"/>
  <c r="T23" i="14"/>
  <c r="R23" i="14"/>
  <c r="P23" i="14"/>
  <c r="O23" i="14"/>
  <c r="K23" i="14"/>
  <c r="I23" i="14"/>
  <c r="T22" i="14"/>
  <c r="R22" i="14"/>
  <c r="P22" i="14"/>
  <c r="O22" i="14"/>
  <c r="K22" i="14"/>
  <c r="I22" i="14"/>
  <c r="T21" i="14"/>
  <c r="R21" i="14"/>
  <c r="P21" i="14"/>
  <c r="O21" i="14"/>
  <c r="K21" i="14"/>
  <c r="I21" i="14"/>
  <c r="T20" i="14"/>
  <c r="R20" i="14"/>
  <c r="P20" i="14"/>
  <c r="O20" i="14"/>
  <c r="K20" i="14"/>
  <c r="I20" i="14"/>
  <c r="T19" i="14"/>
  <c r="R19" i="14"/>
  <c r="P19" i="14"/>
  <c r="O19" i="14"/>
  <c r="K19" i="14"/>
  <c r="I19" i="14"/>
  <c r="T18" i="14"/>
  <c r="R18" i="14"/>
  <c r="P18" i="14"/>
  <c r="O18" i="14"/>
  <c r="K18" i="14"/>
  <c r="I18" i="14"/>
  <c r="T17" i="14"/>
  <c r="R17" i="14"/>
  <c r="P17" i="14"/>
  <c r="O17" i="14"/>
  <c r="K17" i="14"/>
  <c r="I17" i="14"/>
  <c r="T16" i="14"/>
  <c r="R16" i="14"/>
  <c r="P16" i="14"/>
  <c r="O16" i="14"/>
  <c r="K16" i="14"/>
  <c r="I16" i="14"/>
  <c r="T15" i="14"/>
  <c r="R15" i="14"/>
  <c r="P15" i="14"/>
  <c r="O15" i="14"/>
  <c r="K15" i="14"/>
  <c r="I15" i="14"/>
  <c r="T14" i="14"/>
  <c r="R14" i="14"/>
  <c r="P14" i="14"/>
  <c r="O14" i="14"/>
  <c r="K14" i="14"/>
  <c r="I14" i="14"/>
  <c r="T13" i="14"/>
  <c r="R13" i="14"/>
  <c r="P13" i="14"/>
  <c r="O13" i="14"/>
  <c r="K13" i="14"/>
  <c r="I13" i="14"/>
  <c r="T12" i="14"/>
  <c r="R12" i="14"/>
  <c r="P12" i="14"/>
  <c r="O12" i="14"/>
  <c r="K12" i="14"/>
  <c r="I12" i="14"/>
  <c r="T11" i="14"/>
  <c r="R11" i="14"/>
  <c r="P11" i="14"/>
  <c r="O11" i="14"/>
  <c r="K11" i="14"/>
  <c r="I11" i="14"/>
  <c r="T10" i="14"/>
  <c r="R10" i="14"/>
  <c r="P10" i="14"/>
  <c r="O10" i="14"/>
  <c r="K10" i="14"/>
  <c r="I10" i="14"/>
  <c r="T9" i="14"/>
  <c r="R9" i="14"/>
  <c r="P9" i="14"/>
  <c r="O9" i="14"/>
  <c r="K9" i="14"/>
  <c r="I9" i="14"/>
  <c r="T8" i="14"/>
  <c r="R8" i="14"/>
  <c r="P8" i="14"/>
  <c r="O8" i="14"/>
  <c r="K8" i="14"/>
  <c r="I8" i="14"/>
  <c r="T7" i="14"/>
  <c r="R7" i="14"/>
  <c r="P7" i="14"/>
  <c r="O7" i="14"/>
  <c r="K7" i="14"/>
  <c r="I7" i="14"/>
  <c r="T6" i="14"/>
  <c r="R6" i="14"/>
  <c r="P6" i="14"/>
  <c r="O6" i="14"/>
  <c r="K6" i="14"/>
  <c r="I6" i="14"/>
  <c r="T5" i="14"/>
  <c r="R5" i="14"/>
  <c r="P5" i="14"/>
  <c r="O5" i="14"/>
  <c r="K5" i="14"/>
  <c r="I5" i="14"/>
  <c r="T4" i="14"/>
  <c r="R4" i="14"/>
  <c r="P4" i="14"/>
  <c r="O4" i="14"/>
  <c r="K4" i="14"/>
  <c r="I4" i="14"/>
  <c r="S3" i="14"/>
  <c r="H3" i="14"/>
  <c r="T3" i="14"/>
  <c r="Q3" i="14"/>
  <c r="R3" i="14"/>
  <c r="N3" i="14"/>
  <c r="J3" i="14"/>
  <c r="P3" i="14"/>
  <c r="O3" i="14"/>
  <c r="M3" i="14"/>
  <c r="L3" i="14"/>
  <c r="K3" i="14"/>
  <c r="G3" i="14"/>
  <c r="I3" i="14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U3" i="13"/>
  <c r="T3" i="13"/>
  <c r="S3" i="13"/>
  <c r="R3" i="13"/>
  <c r="Q3" i="13"/>
  <c r="P3" i="13"/>
  <c r="O3" i="13"/>
  <c r="N3" i="13"/>
  <c r="M3" i="13"/>
  <c r="L3" i="13"/>
  <c r="K3" i="13"/>
  <c r="J3" i="13"/>
  <c r="I3" i="13"/>
  <c r="H3" i="13"/>
  <c r="G3" i="13"/>
  <c r="F3" i="13"/>
  <c r="E3" i="13"/>
  <c r="D3" i="13"/>
  <c r="C3" i="13"/>
  <c r="C56" i="12"/>
  <c r="C55" i="12"/>
  <c r="C54" i="12"/>
  <c r="C53" i="12"/>
  <c r="C52" i="12"/>
  <c r="C51" i="12"/>
  <c r="C50" i="12"/>
  <c r="C49" i="12"/>
  <c r="C48" i="12"/>
  <c r="C47" i="12"/>
  <c r="C46" i="12"/>
  <c r="C45" i="12"/>
  <c r="C44" i="12"/>
  <c r="C43" i="12"/>
  <c r="C42" i="12"/>
  <c r="C41" i="12"/>
  <c r="C40" i="12"/>
  <c r="C39" i="12"/>
  <c r="C38" i="12"/>
  <c r="C37" i="12"/>
  <c r="C36" i="12"/>
  <c r="C35" i="12"/>
  <c r="C34" i="12"/>
  <c r="C33" i="12"/>
  <c r="C3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F3" i="12"/>
  <c r="E3" i="12"/>
  <c r="D3" i="12"/>
  <c r="C3" i="12"/>
  <c r="P55" i="11"/>
  <c r="N55" i="11"/>
  <c r="L55" i="11"/>
  <c r="J55" i="11"/>
  <c r="I55" i="11"/>
  <c r="F55" i="11"/>
  <c r="P54" i="11"/>
  <c r="N54" i="11"/>
  <c r="L54" i="11"/>
  <c r="J54" i="11"/>
  <c r="I54" i="11"/>
  <c r="F54" i="11"/>
  <c r="P53" i="11"/>
  <c r="N53" i="11"/>
  <c r="L53" i="11"/>
  <c r="J53" i="11"/>
  <c r="I53" i="11"/>
  <c r="F53" i="11"/>
  <c r="D52" i="11"/>
  <c r="O52" i="11"/>
  <c r="P52" i="11"/>
  <c r="M52" i="11"/>
  <c r="N52" i="11"/>
  <c r="G52" i="11"/>
  <c r="K52" i="11"/>
  <c r="L52" i="11"/>
  <c r="J52" i="11"/>
  <c r="H52" i="11"/>
  <c r="I52" i="11"/>
  <c r="E52" i="11"/>
  <c r="F52" i="11"/>
  <c r="P51" i="11"/>
  <c r="N51" i="11"/>
  <c r="L51" i="11"/>
  <c r="J51" i="11"/>
  <c r="I51" i="11"/>
  <c r="F51" i="11"/>
  <c r="P50" i="11"/>
  <c r="N50" i="11"/>
  <c r="L50" i="11"/>
  <c r="J50" i="11"/>
  <c r="I50" i="11"/>
  <c r="F50" i="11"/>
  <c r="P49" i="11"/>
  <c r="N49" i="11"/>
  <c r="L49" i="11"/>
  <c r="J49" i="11"/>
  <c r="I49" i="11"/>
  <c r="F49" i="11"/>
  <c r="D48" i="11"/>
  <c r="O48" i="11"/>
  <c r="P48" i="11"/>
  <c r="M48" i="11"/>
  <c r="N48" i="11"/>
  <c r="G48" i="11"/>
  <c r="K48" i="11"/>
  <c r="L48" i="11"/>
  <c r="J48" i="11"/>
  <c r="H48" i="11"/>
  <c r="I48" i="11"/>
  <c r="E48" i="11"/>
  <c r="F48" i="11"/>
  <c r="P47" i="11"/>
  <c r="N47" i="11"/>
  <c r="L47" i="11"/>
  <c r="J47" i="11"/>
  <c r="I47" i="11"/>
  <c r="F47" i="11"/>
  <c r="P46" i="11"/>
  <c r="N46" i="11"/>
  <c r="L46" i="11"/>
  <c r="J46" i="11"/>
  <c r="I46" i="11"/>
  <c r="F46" i="11"/>
  <c r="P45" i="11"/>
  <c r="N45" i="11"/>
  <c r="L45" i="11"/>
  <c r="J45" i="11"/>
  <c r="I45" i="11"/>
  <c r="F45" i="11"/>
  <c r="D44" i="11"/>
  <c r="O44" i="11"/>
  <c r="P44" i="11"/>
  <c r="M44" i="11"/>
  <c r="N44" i="11"/>
  <c r="G44" i="11"/>
  <c r="K44" i="11"/>
  <c r="L44" i="11"/>
  <c r="J44" i="11"/>
  <c r="H44" i="11"/>
  <c r="I44" i="11"/>
  <c r="E44" i="11"/>
  <c r="F44" i="11"/>
  <c r="P43" i="11"/>
  <c r="N43" i="11"/>
  <c r="L43" i="11"/>
  <c r="J43" i="11"/>
  <c r="I43" i="11"/>
  <c r="F43" i="11"/>
  <c r="P42" i="11"/>
  <c r="N42" i="11"/>
  <c r="L42" i="11"/>
  <c r="J42" i="11"/>
  <c r="I42" i="11"/>
  <c r="F42" i="11"/>
  <c r="P41" i="11"/>
  <c r="N41" i="11"/>
  <c r="L41" i="11"/>
  <c r="J41" i="11"/>
  <c r="I41" i="11"/>
  <c r="F41" i="11"/>
  <c r="D40" i="11"/>
  <c r="O40" i="11"/>
  <c r="P40" i="11"/>
  <c r="M40" i="11"/>
  <c r="N40" i="11"/>
  <c r="G40" i="11"/>
  <c r="K40" i="11"/>
  <c r="L40" i="11"/>
  <c r="J40" i="11"/>
  <c r="H40" i="11"/>
  <c r="I40" i="11"/>
  <c r="E40" i="11"/>
  <c r="F40" i="11"/>
  <c r="P39" i="11"/>
  <c r="N39" i="11"/>
  <c r="L39" i="11"/>
  <c r="J39" i="11"/>
  <c r="I39" i="11"/>
  <c r="F39" i="11"/>
  <c r="P38" i="11"/>
  <c r="N38" i="11"/>
  <c r="L38" i="11"/>
  <c r="J38" i="11"/>
  <c r="I38" i="11"/>
  <c r="F38" i="11"/>
  <c r="P37" i="11"/>
  <c r="N37" i="11"/>
  <c r="L37" i="11"/>
  <c r="J37" i="11"/>
  <c r="I37" i="11"/>
  <c r="F37" i="11"/>
  <c r="D36" i="11"/>
  <c r="O36" i="11"/>
  <c r="P36" i="11"/>
  <c r="M36" i="11"/>
  <c r="N36" i="11"/>
  <c r="G36" i="11"/>
  <c r="K36" i="11"/>
  <c r="L36" i="11"/>
  <c r="J36" i="11"/>
  <c r="H36" i="11"/>
  <c r="I36" i="11"/>
  <c r="E36" i="11"/>
  <c r="F36" i="11"/>
  <c r="P35" i="11"/>
  <c r="N35" i="11"/>
  <c r="L35" i="11"/>
  <c r="J35" i="11"/>
  <c r="I35" i="11"/>
  <c r="F35" i="11"/>
  <c r="P34" i="11"/>
  <c r="N34" i="11"/>
  <c r="L34" i="11"/>
  <c r="J34" i="11"/>
  <c r="I34" i="11"/>
  <c r="F34" i="11"/>
  <c r="P33" i="11"/>
  <c r="N33" i="11"/>
  <c r="L33" i="11"/>
  <c r="J33" i="11"/>
  <c r="I33" i="11"/>
  <c r="F33" i="11"/>
  <c r="D32" i="11"/>
  <c r="O32" i="11"/>
  <c r="P32" i="11"/>
  <c r="M32" i="11"/>
  <c r="N32" i="11"/>
  <c r="G32" i="11"/>
  <c r="K32" i="11"/>
  <c r="L32" i="11"/>
  <c r="J32" i="11"/>
  <c r="H32" i="11"/>
  <c r="I32" i="11"/>
  <c r="E32" i="11"/>
  <c r="F32" i="11"/>
  <c r="P31" i="11"/>
  <c r="N31" i="11"/>
  <c r="L31" i="11"/>
  <c r="J31" i="11"/>
  <c r="I31" i="11"/>
  <c r="F31" i="11"/>
  <c r="P30" i="11"/>
  <c r="N30" i="11"/>
  <c r="L30" i="11"/>
  <c r="J30" i="11"/>
  <c r="I30" i="11"/>
  <c r="F30" i="11"/>
  <c r="P29" i="11"/>
  <c r="N29" i="11"/>
  <c r="L29" i="11"/>
  <c r="J29" i="11"/>
  <c r="I29" i="11"/>
  <c r="F29" i="11"/>
  <c r="D28" i="11"/>
  <c r="O28" i="11"/>
  <c r="P28" i="11"/>
  <c r="M28" i="11"/>
  <c r="N28" i="11"/>
  <c r="G28" i="11"/>
  <c r="K28" i="11"/>
  <c r="L28" i="11"/>
  <c r="J28" i="11"/>
  <c r="H28" i="11"/>
  <c r="I28" i="11"/>
  <c r="E28" i="11"/>
  <c r="F28" i="11"/>
  <c r="P27" i="11"/>
  <c r="N27" i="11"/>
  <c r="L27" i="11"/>
  <c r="J27" i="11"/>
  <c r="I27" i="11"/>
  <c r="F27" i="11"/>
  <c r="P26" i="11"/>
  <c r="N26" i="11"/>
  <c r="L26" i="11"/>
  <c r="J26" i="11"/>
  <c r="I26" i="11"/>
  <c r="F26" i="11"/>
  <c r="P25" i="11"/>
  <c r="N25" i="11"/>
  <c r="L25" i="11"/>
  <c r="J25" i="11"/>
  <c r="I25" i="11"/>
  <c r="F25" i="11"/>
  <c r="D24" i="11"/>
  <c r="O24" i="11"/>
  <c r="P24" i="11"/>
  <c r="M24" i="11"/>
  <c r="N24" i="11"/>
  <c r="G24" i="11"/>
  <c r="K24" i="11"/>
  <c r="L24" i="11"/>
  <c r="J24" i="11"/>
  <c r="H24" i="11"/>
  <c r="I24" i="11"/>
  <c r="E24" i="11"/>
  <c r="F24" i="11"/>
  <c r="P23" i="11"/>
  <c r="N23" i="11"/>
  <c r="L23" i="11"/>
  <c r="J23" i="11"/>
  <c r="I23" i="11"/>
  <c r="F23" i="11"/>
  <c r="P22" i="11"/>
  <c r="N22" i="11"/>
  <c r="L22" i="11"/>
  <c r="J22" i="11"/>
  <c r="I22" i="11"/>
  <c r="F22" i="11"/>
  <c r="P21" i="11"/>
  <c r="N21" i="11"/>
  <c r="L21" i="11"/>
  <c r="J21" i="11"/>
  <c r="I21" i="11"/>
  <c r="F21" i="11"/>
  <c r="D20" i="11"/>
  <c r="O20" i="11"/>
  <c r="P20" i="11"/>
  <c r="M20" i="11"/>
  <c r="N20" i="11"/>
  <c r="G20" i="11"/>
  <c r="K20" i="11"/>
  <c r="L20" i="11"/>
  <c r="J20" i="11"/>
  <c r="H20" i="11"/>
  <c r="I20" i="11"/>
  <c r="E20" i="11"/>
  <c r="F20" i="11"/>
  <c r="P19" i="11"/>
  <c r="N19" i="11"/>
  <c r="L19" i="11"/>
  <c r="J19" i="11"/>
  <c r="I19" i="11"/>
  <c r="F19" i="11"/>
  <c r="P18" i="11"/>
  <c r="N18" i="11"/>
  <c r="L18" i="11"/>
  <c r="J18" i="11"/>
  <c r="I18" i="11"/>
  <c r="F18" i="11"/>
  <c r="P17" i="11"/>
  <c r="N17" i="11"/>
  <c r="L17" i="11"/>
  <c r="J17" i="11"/>
  <c r="I17" i="11"/>
  <c r="F17" i="11"/>
  <c r="D16" i="11"/>
  <c r="O16" i="11"/>
  <c r="P16" i="11"/>
  <c r="M16" i="11"/>
  <c r="N16" i="11"/>
  <c r="G16" i="11"/>
  <c r="K16" i="11"/>
  <c r="L16" i="11"/>
  <c r="J16" i="11"/>
  <c r="H16" i="11"/>
  <c r="I16" i="11"/>
  <c r="E16" i="11"/>
  <c r="F16" i="11"/>
  <c r="P15" i="11"/>
  <c r="N15" i="11"/>
  <c r="L15" i="11"/>
  <c r="J15" i="11"/>
  <c r="I15" i="11"/>
  <c r="F15" i="11"/>
  <c r="P14" i="11"/>
  <c r="N14" i="11"/>
  <c r="L14" i="11"/>
  <c r="J14" i="11"/>
  <c r="I14" i="11"/>
  <c r="F14" i="11"/>
  <c r="P13" i="11"/>
  <c r="N13" i="11"/>
  <c r="L13" i="11"/>
  <c r="J13" i="11"/>
  <c r="I13" i="11"/>
  <c r="F13" i="11"/>
  <c r="D12" i="11"/>
  <c r="O12" i="11"/>
  <c r="P12" i="11"/>
  <c r="M12" i="11"/>
  <c r="N12" i="11"/>
  <c r="G12" i="11"/>
  <c r="K12" i="11"/>
  <c r="L12" i="11"/>
  <c r="J12" i="11"/>
  <c r="H12" i="11"/>
  <c r="I12" i="11"/>
  <c r="E12" i="11"/>
  <c r="F12" i="11"/>
  <c r="P11" i="11"/>
  <c r="N11" i="11"/>
  <c r="L11" i="11"/>
  <c r="J11" i="11"/>
  <c r="I11" i="11"/>
  <c r="F11" i="11"/>
  <c r="P10" i="11"/>
  <c r="N10" i="11"/>
  <c r="L10" i="11"/>
  <c r="J10" i="11"/>
  <c r="I10" i="11"/>
  <c r="F10" i="11"/>
  <c r="P9" i="11"/>
  <c r="N9" i="11"/>
  <c r="L9" i="11"/>
  <c r="J9" i="11"/>
  <c r="I9" i="11"/>
  <c r="F9" i="11"/>
  <c r="D8" i="11"/>
  <c r="O8" i="11"/>
  <c r="P8" i="11"/>
  <c r="M8" i="11"/>
  <c r="N8" i="11"/>
  <c r="G8" i="11"/>
  <c r="K8" i="11"/>
  <c r="L8" i="11"/>
  <c r="J8" i="11"/>
  <c r="H8" i="11"/>
  <c r="I8" i="11"/>
  <c r="E8" i="11"/>
  <c r="F8" i="11"/>
  <c r="D7" i="11"/>
  <c r="O7" i="11"/>
  <c r="P7" i="11"/>
  <c r="M7" i="11"/>
  <c r="N7" i="11"/>
  <c r="G7" i="11"/>
  <c r="K7" i="11"/>
  <c r="L7" i="11"/>
  <c r="J7" i="11"/>
  <c r="H7" i="11"/>
  <c r="I7" i="11"/>
  <c r="E7" i="11"/>
  <c r="F7" i="11"/>
  <c r="D6" i="11"/>
  <c r="O6" i="11"/>
  <c r="P6" i="11"/>
  <c r="M6" i="11"/>
  <c r="N6" i="11"/>
  <c r="G6" i="11"/>
  <c r="K6" i="11"/>
  <c r="L6" i="11"/>
  <c r="J6" i="11"/>
  <c r="H6" i="11"/>
  <c r="I6" i="11"/>
  <c r="E6" i="11"/>
  <c r="F6" i="11"/>
  <c r="D5" i="11"/>
  <c r="O5" i="11"/>
  <c r="P5" i="11"/>
  <c r="M5" i="11"/>
  <c r="N5" i="11"/>
  <c r="G5" i="11"/>
  <c r="K5" i="11"/>
  <c r="L5" i="11"/>
  <c r="J5" i="11"/>
  <c r="H5" i="11"/>
  <c r="I5" i="11"/>
  <c r="E5" i="11"/>
  <c r="F5" i="11"/>
  <c r="D4" i="11"/>
  <c r="O4" i="11"/>
  <c r="P4" i="11"/>
  <c r="M4" i="11"/>
  <c r="N4" i="11"/>
  <c r="G4" i="11"/>
  <c r="K4" i="11"/>
  <c r="L4" i="11"/>
  <c r="J4" i="11"/>
  <c r="H4" i="11"/>
  <c r="I4" i="11"/>
  <c r="E4" i="11"/>
  <c r="F4" i="11"/>
  <c r="F39" i="9"/>
  <c r="G37" i="9"/>
  <c r="G39" i="9"/>
  <c r="H37" i="9"/>
  <c r="H39" i="9"/>
  <c r="I37" i="9"/>
  <c r="I39" i="9"/>
  <c r="J37" i="9"/>
  <c r="J39" i="9"/>
  <c r="K37" i="9"/>
  <c r="K39" i="9"/>
  <c r="L37" i="9"/>
  <c r="L39" i="9"/>
  <c r="M37" i="9"/>
  <c r="M39" i="9"/>
  <c r="N37" i="9"/>
  <c r="N39" i="9"/>
  <c r="O37" i="9"/>
  <c r="O39" i="9"/>
  <c r="P37" i="9"/>
  <c r="P39" i="9"/>
  <c r="P42" i="9"/>
  <c r="O42" i="9"/>
  <c r="N42" i="9"/>
  <c r="M42" i="9"/>
  <c r="L42" i="9"/>
  <c r="K42" i="9"/>
  <c r="J42" i="9"/>
  <c r="I42" i="9"/>
  <c r="H42" i="9"/>
  <c r="G42" i="9"/>
  <c r="F42" i="9"/>
  <c r="F40" i="9"/>
  <c r="G40" i="9"/>
  <c r="H40" i="9"/>
  <c r="I40" i="9"/>
  <c r="J40" i="9"/>
  <c r="K40" i="9"/>
  <c r="L40" i="9"/>
  <c r="M40" i="9"/>
  <c r="N40" i="9"/>
  <c r="O40" i="9"/>
  <c r="P40" i="9"/>
  <c r="P41" i="9"/>
  <c r="O41" i="9"/>
  <c r="N41" i="9"/>
  <c r="M41" i="9"/>
  <c r="L41" i="9"/>
  <c r="K41" i="9"/>
  <c r="J41" i="9"/>
  <c r="I41" i="9"/>
  <c r="H41" i="9"/>
  <c r="G41" i="9"/>
  <c r="F41" i="9"/>
  <c r="E41" i="9"/>
  <c r="D40" i="9"/>
  <c r="P38" i="9"/>
  <c r="O38" i="9"/>
  <c r="N38" i="9"/>
  <c r="M38" i="9"/>
  <c r="L38" i="9"/>
  <c r="K38" i="9"/>
  <c r="J38" i="9"/>
  <c r="I38" i="9"/>
  <c r="H38" i="9"/>
  <c r="G38" i="9"/>
  <c r="F38" i="9"/>
  <c r="E38" i="9"/>
  <c r="D37" i="9"/>
  <c r="G36" i="9"/>
  <c r="H34" i="9"/>
  <c r="H36" i="9"/>
  <c r="I34" i="9"/>
  <c r="I36" i="9"/>
  <c r="J34" i="9"/>
  <c r="J36" i="9"/>
  <c r="K34" i="9"/>
  <c r="K36" i="9"/>
  <c r="L34" i="9"/>
  <c r="L36" i="9"/>
  <c r="M34" i="9"/>
  <c r="M36" i="9"/>
  <c r="N34" i="9"/>
  <c r="N36" i="9"/>
  <c r="O34" i="9"/>
  <c r="O36" i="9"/>
  <c r="P34" i="9"/>
  <c r="P36" i="9"/>
  <c r="F36" i="9"/>
  <c r="P35" i="9"/>
  <c r="O35" i="9"/>
  <c r="N35" i="9"/>
  <c r="M35" i="9"/>
  <c r="L35" i="9"/>
  <c r="K35" i="9"/>
  <c r="J35" i="9"/>
  <c r="I35" i="9"/>
  <c r="H35" i="9"/>
  <c r="G35" i="9"/>
  <c r="F35" i="9"/>
  <c r="E35" i="9"/>
  <c r="D34" i="9"/>
  <c r="H33" i="9"/>
  <c r="I31" i="9"/>
  <c r="I33" i="9"/>
  <c r="J31" i="9"/>
  <c r="J33" i="9"/>
  <c r="K31" i="9"/>
  <c r="K33" i="9"/>
  <c r="L31" i="9"/>
  <c r="L33" i="9"/>
  <c r="M31" i="9"/>
  <c r="M33" i="9"/>
  <c r="N31" i="9"/>
  <c r="N33" i="9"/>
  <c r="O31" i="9"/>
  <c r="O33" i="9"/>
  <c r="P31" i="9"/>
  <c r="P33" i="9"/>
  <c r="G33" i="9"/>
  <c r="F33" i="9"/>
  <c r="P32" i="9"/>
  <c r="O32" i="9"/>
  <c r="N32" i="9"/>
  <c r="M32" i="9"/>
  <c r="L32" i="9"/>
  <c r="K32" i="9"/>
  <c r="J32" i="9"/>
  <c r="I32" i="9"/>
  <c r="H32" i="9"/>
  <c r="G32" i="9"/>
  <c r="F32" i="9"/>
  <c r="E32" i="9"/>
  <c r="D31" i="9"/>
  <c r="I30" i="9"/>
  <c r="J28" i="9"/>
  <c r="J30" i="9"/>
  <c r="K28" i="9"/>
  <c r="K30" i="9"/>
  <c r="L28" i="9"/>
  <c r="L30" i="9"/>
  <c r="M28" i="9"/>
  <c r="M30" i="9"/>
  <c r="N28" i="9"/>
  <c r="N30" i="9"/>
  <c r="O28" i="9"/>
  <c r="O30" i="9"/>
  <c r="P28" i="9"/>
  <c r="P30" i="9"/>
  <c r="H30" i="9"/>
  <c r="G30" i="9"/>
  <c r="F30" i="9"/>
  <c r="P29" i="9"/>
  <c r="O29" i="9"/>
  <c r="N29" i="9"/>
  <c r="M29" i="9"/>
  <c r="L29" i="9"/>
  <c r="K29" i="9"/>
  <c r="J29" i="9"/>
  <c r="I29" i="9"/>
  <c r="H29" i="9"/>
  <c r="G29" i="9"/>
  <c r="F29" i="9"/>
  <c r="E29" i="9"/>
  <c r="D28" i="9"/>
  <c r="J27" i="9"/>
  <c r="K25" i="9"/>
  <c r="K27" i="9"/>
  <c r="L25" i="9"/>
  <c r="L27" i="9"/>
  <c r="M25" i="9"/>
  <c r="M27" i="9"/>
  <c r="N25" i="9"/>
  <c r="N27" i="9"/>
  <c r="O25" i="9"/>
  <c r="O27" i="9"/>
  <c r="P25" i="9"/>
  <c r="P27" i="9"/>
  <c r="I27" i="9"/>
  <c r="H27" i="9"/>
  <c r="G27" i="9"/>
  <c r="F27" i="9"/>
  <c r="P26" i="9"/>
  <c r="O26" i="9"/>
  <c r="N26" i="9"/>
  <c r="M26" i="9"/>
  <c r="L26" i="9"/>
  <c r="K26" i="9"/>
  <c r="J26" i="9"/>
  <c r="I26" i="9"/>
  <c r="H26" i="9"/>
  <c r="G26" i="9"/>
  <c r="F26" i="9"/>
  <c r="E26" i="9"/>
  <c r="D25" i="9"/>
  <c r="K24" i="9"/>
  <c r="L22" i="9"/>
  <c r="L24" i="9"/>
  <c r="M22" i="9"/>
  <c r="M24" i="9"/>
  <c r="N22" i="9"/>
  <c r="N24" i="9"/>
  <c r="O22" i="9"/>
  <c r="O24" i="9"/>
  <c r="P22" i="9"/>
  <c r="P24" i="9"/>
  <c r="J24" i="9"/>
  <c r="I24" i="9"/>
  <c r="H24" i="9"/>
  <c r="G24" i="9"/>
  <c r="F24" i="9"/>
  <c r="P23" i="9"/>
  <c r="O23" i="9"/>
  <c r="N23" i="9"/>
  <c r="M23" i="9"/>
  <c r="L23" i="9"/>
  <c r="K23" i="9"/>
  <c r="J23" i="9"/>
  <c r="I23" i="9"/>
  <c r="H23" i="9"/>
  <c r="G23" i="9"/>
  <c r="F23" i="9"/>
  <c r="E23" i="9"/>
  <c r="D22" i="9"/>
  <c r="L21" i="9"/>
  <c r="M19" i="9"/>
  <c r="M21" i="9"/>
  <c r="N19" i="9"/>
  <c r="N21" i="9"/>
  <c r="O19" i="9"/>
  <c r="O21" i="9"/>
  <c r="P19" i="9"/>
  <c r="P21" i="9"/>
  <c r="K21" i="9"/>
  <c r="J21" i="9"/>
  <c r="I21" i="9"/>
  <c r="H21" i="9"/>
  <c r="G21" i="9"/>
  <c r="F21" i="9"/>
  <c r="P20" i="9"/>
  <c r="O20" i="9"/>
  <c r="N20" i="9"/>
  <c r="M20" i="9"/>
  <c r="L20" i="9"/>
  <c r="K20" i="9"/>
  <c r="J20" i="9"/>
  <c r="I20" i="9"/>
  <c r="H20" i="9"/>
  <c r="G20" i="9"/>
  <c r="F20" i="9"/>
  <c r="E20" i="9"/>
  <c r="D19" i="9"/>
  <c r="M18" i="9"/>
  <c r="N16" i="9"/>
  <c r="N18" i="9"/>
  <c r="O16" i="9"/>
  <c r="O18" i="9"/>
  <c r="P16" i="9"/>
  <c r="P18" i="9"/>
  <c r="L18" i="9"/>
  <c r="K18" i="9"/>
  <c r="J18" i="9"/>
  <c r="I18" i="9"/>
  <c r="H18" i="9"/>
  <c r="G18" i="9"/>
  <c r="F18" i="9"/>
  <c r="P17" i="9"/>
  <c r="O17" i="9"/>
  <c r="N17" i="9"/>
  <c r="M17" i="9"/>
  <c r="L17" i="9"/>
  <c r="K17" i="9"/>
  <c r="J17" i="9"/>
  <c r="I17" i="9"/>
  <c r="H17" i="9"/>
  <c r="G17" i="9"/>
  <c r="F17" i="9"/>
  <c r="E17" i="9"/>
  <c r="D16" i="9"/>
  <c r="N15" i="9"/>
  <c r="O13" i="9"/>
  <c r="O15" i="9"/>
  <c r="P13" i="9"/>
  <c r="P15" i="9"/>
  <c r="M15" i="9"/>
  <c r="L15" i="9"/>
  <c r="K15" i="9"/>
  <c r="J15" i="9"/>
  <c r="I15" i="9"/>
  <c r="H15" i="9"/>
  <c r="G15" i="9"/>
  <c r="F15" i="9"/>
  <c r="P14" i="9"/>
  <c r="O14" i="9"/>
  <c r="N14" i="9"/>
  <c r="M14" i="9"/>
  <c r="L14" i="9"/>
  <c r="K14" i="9"/>
  <c r="J14" i="9"/>
  <c r="I14" i="9"/>
  <c r="H14" i="9"/>
  <c r="G14" i="9"/>
  <c r="F14" i="9"/>
  <c r="E14" i="9"/>
  <c r="D13" i="9"/>
  <c r="O12" i="9"/>
  <c r="P10" i="9"/>
  <c r="P12" i="9"/>
  <c r="N12" i="9"/>
  <c r="M12" i="9"/>
  <c r="L12" i="9"/>
  <c r="K12" i="9"/>
  <c r="J12" i="9"/>
  <c r="I12" i="9"/>
  <c r="H12" i="9"/>
  <c r="G12" i="9"/>
  <c r="F12" i="9"/>
  <c r="P11" i="9"/>
  <c r="O11" i="9"/>
  <c r="N11" i="9"/>
  <c r="M11" i="9"/>
  <c r="L11" i="9"/>
  <c r="K11" i="9"/>
  <c r="J11" i="9"/>
  <c r="I11" i="9"/>
  <c r="H11" i="9"/>
  <c r="G11" i="9"/>
  <c r="F11" i="9"/>
  <c r="E11" i="9"/>
  <c r="D10" i="9"/>
  <c r="P9" i="9"/>
  <c r="O9" i="9"/>
  <c r="N9" i="9"/>
  <c r="M9" i="9"/>
  <c r="L9" i="9"/>
  <c r="K9" i="9"/>
  <c r="J9" i="9"/>
  <c r="I9" i="9"/>
  <c r="H9" i="9"/>
  <c r="G9" i="9"/>
  <c r="F9" i="9"/>
  <c r="P8" i="9"/>
  <c r="O8" i="9"/>
  <c r="N8" i="9"/>
  <c r="M8" i="9"/>
  <c r="L8" i="9"/>
  <c r="K8" i="9"/>
  <c r="J8" i="9"/>
  <c r="I8" i="9"/>
  <c r="H8" i="9"/>
  <c r="G8" i="9"/>
  <c r="F8" i="9"/>
  <c r="E8" i="9"/>
  <c r="D7" i="9"/>
  <c r="E3" i="9"/>
  <c r="D3" i="9"/>
  <c r="C3" i="9"/>
  <c r="C5" i="8"/>
  <c r="C6" i="8"/>
  <c r="C7" i="8"/>
  <c r="C8" i="8"/>
  <c r="C9" i="8"/>
  <c r="C10" i="8"/>
  <c r="C11" i="8"/>
  <c r="C12" i="8"/>
  <c r="C13" i="8"/>
  <c r="C14" i="8"/>
  <c r="C15" i="8"/>
  <c r="E3" i="8"/>
  <c r="D3" i="8"/>
  <c r="C3" i="8"/>
  <c r="M57" i="7"/>
  <c r="J57" i="7"/>
  <c r="G57" i="7"/>
  <c r="C57" i="7"/>
  <c r="D57" i="7"/>
  <c r="M56" i="7"/>
  <c r="J56" i="7"/>
  <c r="G56" i="7"/>
  <c r="C56" i="7"/>
  <c r="D56" i="7"/>
  <c r="M55" i="7"/>
  <c r="J55" i="7"/>
  <c r="G55" i="7"/>
  <c r="C55" i="7"/>
  <c r="D55" i="7"/>
  <c r="M54" i="7"/>
  <c r="J54" i="7"/>
  <c r="G54" i="7"/>
  <c r="C54" i="7"/>
  <c r="D54" i="7"/>
  <c r="M53" i="7"/>
  <c r="J53" i="7"/>
  <c r="G53" i="7"/>
  <c r="C53" i="7"/>
  <c r="D53" i="7"/>
  <c r="M52" i="7"/>
  <c r="J52" i="7"/>
  <c r="G52" i="7"/>
  <c r="C52" i="7"/>
  <c r="D52" i="7"/>
  <c r="M51" i="7"/>
  <c r="J51" i="7"/>
  <c r="G51" i="7"/>
  <c r="C51" i="7"/>
  <c r="D51" i="7"/>
  <c r="M50" i="7"/>
  <c r="J50" i="7"/>
  <c r="G50" i="7"/>
  <c r="C50" i="7"/>
  <c r="D50" i="7"/>
  <c r="M49" i="7"/>
  <c r="J49" i="7"/>
  <c r="G49" i="7"/>
  <c r="C49" i="7"/>
  <c r="D49" i="7"/>
  <c r="M48" i="7"/>
  <c r="J48" i="7"/>
  <c r="G48" i="7"/>
  <c r="C48" i="7"/>
  <c r="D48" i="7"/>
  <c r="M47" i="7"/>
  <c r="J47" i="7"/>
  <c r="G47" i="7"/>
  <c r="C47" i="7"/>
  <c r="D47" i="7"/>
  <c r="M46" i="7"/>
  <c r="J46" i="7"/>
  <c r="G46" i="7"/>
  <c r="C46" i="7"/>
  <c r="D46" i="7"/>
  <c r="M45" i="7"/>
  <c r="J45" i="7"/>
  <c r="G45" i="7"/>
  <c r="C45" i="7"/>
  <c r="D45" i="7"/>
  <c r="M44" i="7"/>
  <c r="J44" i="7"/>
  <c r="G44" i="7"/>
  <c r="C44" i="7"/>
  <c r="D44" i="7"/>
  <c r="M43" i="7"/>
  <c r="J43" i="7"/>
  <c r="G43" i="7"/>
  <c r="C43" i="7"/>
  <c r="D43" i="7"/>
  <c r="M42" i="7"/>
  <c r="J42" i="7"/>
  <c r="G42" i="7"/>
  <c r="C42" i="7"/>
  <c r="D42" i="7"/>
  <c r="M41" i="7"/>
  <c r="J41" i="7"/>
  <c r="G41" i="7"/>
  <c r="C41" i="7"/>
  <c r="D41" i="7"/>
  <c r="M40" i="7"/>
  <c r="J40" i="7"/>
  <c r="G40" i="7"/>
  <c r="C40" i="7"/>
  <c r="D40" i="7"/>
  <c r="M39" i="7"/>
  <c r="J39" i="7"/>
  <c r="G39" i="7"/>
  <c r="C39" i="7"/>
  <c r="D39" i="7"/>
  <c r="M38" i="7"/>
  <c r="J38" i="7"/>
  <c r="G38" i="7"/>
  <c r="C38" i="7"/>
  <c r="D38" i="7"/>
  <c r="M37" i="7"/>
  <c r="J37" i="7"/>
  <c r="G37" i="7"/>
  <c r="C37" i="7"/>
  <c r="D37" i="7"/>
  <c r="M36" i="7"/>
  <c r="J36" i="7"/>
  <c r="G36" i="7"/>
  <c r="C36" i="7"/>
  <c r="D36" i="7"/>
  <c r="M35" i="7"/>
  <c r="J35" i="7"/>
  <c r="G35" i="7"/>
  <c r="C35" i="7"/>
  <c r="D35" i="7"/>
  <c r="M34" i="7"/>
  <c r="J34" i="7"/>
  <c r="G34" i="7"/>
  <c r="C34" i="7"/>
  <c r="D34" i="7"/>
  <c r="M33" i="7"/>
  <c r="J33" i="7"/>
  <c r="G33" i="7"/>
  <c r="C33" i="7"/>
  <c r="D33" i="7"/>
  <c r="M32" i="7"/>
  <c r="J32" i="7"/>
  <c r="G32" i="7"/>
  <c r="C32" i="7"/>
  <c r="D32" i="7"/>
  <c r="M31" i="7"/>
  <c r="J31" i="7"/>
  <c r="G31" i="7"/>
  <c r="C31" i="7"/>
  <c r="D31" i="7"/>
  <c r="M30" i="7"/>
  <c r="J30" i="7"/>
  <c r="G30" i="7"/>
  <c r="C30" i="7"/>
  <c r="D30" i="7"/>
  <c r="M29" i="7"/>
  <c r="J29" i="7"/>
  <c r="G29" i="7"/>
  <c r="C29" i="7"/>
  <c r="D29" i="7"/>
  <c r="M28" i="7"/>
  <c r="J28" i="7"/>
  <c r="G28" i="7"/>
  <c r="C28" i="7"/>
  <c r="D28" i="7"/>
  <c r="M27" i="7"/>
  <c r="J27" i="7"/>
  <c r="G27" i="7"/>
  <c r="C27" i="7"/>
  <c r="D27" i="7"/>
  <c r="M26" i="7"/>
  <c r="J26" i="7"/>
  <c r="G26" i="7"/>
  <c r="C26" i="7"/>
  <c r="D26" i="7"/>
  <c r="M25" i="7"/>
  <c r="J25" i="7"/>
  <c r="G25" i="7"/>
  <c r="C25" i="7"/>
  <c r="D25" i="7"/>
  <c r="M24" i="7"/>
  <c r="J24" i="7"/>
  <c r="G24" i="7"/>
  <c r="C24" i="7"/>
  <c r="D24" i="7"/>
  <c r="M23" i="7"/>
  <c r="J23" i="7"/>
  <c r="G23" i="7"/>
  <c r="C23" i="7"/>
  <c r="D23" i="7"/>
  <c r="M22" i="7"/>
  <c r="J22" i="7"/>
  <c r="G22" i="7"/>
  <c r="C22" i="7"/>
  <c r="D22" i="7"/>
  <c r="M21" i="7"/>
  <c r="J21" i="7"/>
  <c r="G21" i="7"/>
  <c r="C21" i="7"/>
  <c r="D21" i="7"/>
  <c r="M20" i="7"/>
  <c r="J20" i="7"/>
  <c r="G20" i="7"/>
  <c r="C20" i="7"/>
  <c r="D20" i="7"/>
  <c r="M19" i="7"/>
  <c r="J19" i="7"/>
  <c r="G19" i="7"/>
  <c r="C19" i="7"/>
  <c r="D19" i="7"/>
  <c r="M18" i="7"/>
  <c r="J18" i="7"/>
  <c r="G18" i="7"/>
  <c r="C18" i="7"/>
  <c r="D18" i="7"/>
  <c r="M17" i="7"/>
  <c r="J17" i="7"/>
  <c r="G17" i="7"/>
  <c r="C17" i="7"/>
  <c r="D17" i="7"/>
  <c r="M16" i="7"/>
  <c r="J16" i="7"/>
  <c r="G16" i="7"/>
  <c r="C16" i="7"/>
  <c r="D16" i="7"/>
  <c r="M15" i="7"/>
  <c r="J15" i="7"/>
  <c r="G15" i="7"/>
  <c r="C15" i="7"/>
  <c r="D15" i="7"/>
  <c r="M14" i="7"/>
  <c r="J14" i="7"/>
  <c r="G14" i="7"/>
  <c r="C14" i="7"/>
  <c r="D14" i="7"/>
  <c r="M13" i="7"/>
  <c r="J13" i="7"/>
  <c r="G13" i="7"/>
  <c r="C13" i="7"/>
  <c r="D13" i="7"/>
  <c r="M12" i="7"/>
  <c r="J12" i="7"/>
  <c r="G12" i="7"/>
  <c r="C12" i="7"/>
  <c r="D12" i="7"/>
  <c r="M11" i="7"/>
  <c r="J11" i="7"/>
  <c r="G11" i="7"/>
  <c r="C11" i="7"/>
  <c r="D11" i="7"/>
  <c r="M10" i="7"/>
  <c r="J10" i="7"/>
  <c r="G10" i="7"/>
  <c r="C10" i="7"/>
  <c r="D10" i="7"/>
  <c r="M9" i="7"/>
  <c r="J9" i="7"/>
  <c r="G9" i="7"/>
  <c r="C9" i="7"/>
  <c r="D9" i="7"/>
  <c r="M8" i="7"/>
  <c r="J8" i="7"/>
  <c r="G8" i="7"/>
  <c r="C8" i="7"/>
  <c r="D8" i="7"/>
  <c r="M7" i="7"/>
  <c r="J7" i="7"/>
  <c r="G7" i="7"/>
  <c r="C7" i="7"/>
  <c r="D7" i="7"/>
  <c r="M6" i="7"/>
  <c r="J6" i="7"/>
  <c r="G6" i="7"/>
  <c r="C6" i="7"/>
  <c r="D6" i="7"/>
  <c r="M5" i="7"/>
  <c r="J5" i="7"/>
  <c r="G5" i="7"/>
  <c r="C5" i="7"/>
  <c r="D5" i="7"/>
  <c r="R4" i="7"/>
  <c r="Q4" i="7"/>
  <c r="P4" i="7"/>
  <c r="O4" i="7"/>
  <c r="N4" i="7"/>
  <c r="L4" i="7"/>
  <c r="K4" i="7"/>
  <c r="M4" i="7"/>
  <c r="I4" i="7"/>
  <c r="H4" i="7"/>
  <c r="J4" i="7"/>
  <c r="F4" i="7"/>
  <c r="E4" i="7"/>
  <c r="G4" i="7"/>
  <c r="C4" i="7"/>
  <c r="D4" i="7"/>
  <c r="R3" i="7"/>
  <c r="Q3" i="7"/>
  <c r="P3" i="7"/>
  <c r="O3" i="7"/>
  <c r="N3" i="7"/>
  <c r="L3" i="7"/>
  <c r="K3" i="7"/>
  <c r="M3" i="7"/>
  <c r="I3" i="7"/>
  <c r="H3" i="7"/>
  <c r="J3" i="7"/>
  <c r="F3" i="7"/>
  <c r="E3" i="7"/>
  <c r="G3" i="7"/>
  <c r="C3" i="7"/>
  <c r="D3" i="7"/>
  <c r="AC57" i="6"/>
  <c r="Z57" i="6"/>
  <c r="W57" i="6"/>
  <c r="T57" i="6"/>
  <c r="P57" i="6"/>
  <c r="Q57" i="6"/>
  <c r="AC56" i="6"/>
  <c r="Z56" i="6"/>
  <c r="W56" i="6"/>
  <c r="T56" i="6"/>
  <c r="P56" i="6"/>
  <c r="Q56" i="6"/>
  <c r="AC55" i="6"/>
  <c r="Z55" i="6"/>
  <c r="W55" i="6"/>
  <c r="T55" i="6"/>
  <c r="P55" i="6"/>
  <c r="Q55" i="6"/>
  <c r="AC54" i="6"/>
  <c r="Z54" i="6"/>
  <c r="W54" i="6"/>
  <c r="T54" i="6"/>
  <c r="P54" i="6"/>
  <c r="Q54" i="6"/>
  <c r="AC53" i="6"/>
  <c r="Z53" i="6"/>
  <c r="W53" i="6"/>
  <c r="T53" i="6"/>
  <c r="P53" i="6"/>
  <c r="Q53" i="6"/>
  <c r="AC52" i="6"/>
  <c r="Z52" i="6"/>
  <c r="W52" i="6"/>
  <c r="T52" i="6"/>
  <c r="P52" i="6"/>
  <c r="Q52" i="6"/>
  <c r="AC51" i="6"/>
  <c r="Z51" i="6"/>
  <c r="W51" i="6"/>
  <c r="T51" i="6"/>
  <c r="P51" i="6"/>
  <c r="Q51" i="6"/>
  <c r="AC50" i="6"/>
  <c r="Z50" i="6"/>
  <c r="W50" i="6"/>
  <c r="T50" i="6"/>
  <c r="P50" i="6"/>
  <c r="Q50" i="6"/>
  <c r="AC49" i="6"/>
  <c r="Z49" i="6"/>
  <c r="W49" i="6"/>
  <c r="T49" i="6"/>
  <c r="P49" i="6"/>
  <c r="Q49" i="6"/>
  <c r="AC48" i="6"/>
  <c r="Z48" i="6"/>
  <c r="W48" i="6"/>
  <c r="T48" i="6"/>
  <c r="P48" i="6"/>
  <c r="Q48" i="6"/>
  <c r="AC47" i="6"/>
  <c r="Z47" i="6"/>
  <c r="W47" i="6"/>
  <c r="T47" i="6"/>
  <c r="P47" i="6"/>
  <c r="Q47" i="6"/>
  <c r="AC46" i="6"/>
  <c r="Z46" i="6"/>
  <c r="W46" i="6"/>
  <c r="T46" i="6"/>
  <c r="P46" i="6"/>
  <c r="Q46" i="6"/>
  <c r="AC45" i="6"/>
  <c r="Z45" i="6"/>
  <c r="W45" i="6"/>
  <c r="T45" i="6"/>
  <c r="P45" i="6"/>
  <c r="Q45" i="6"/>
  <c r="AC44" i="6"/>
  <c r="Z44" i="6"/>
  <c r="W44" i="6"/>
  <c r="T44" i="6"/>
  <c r="P44" i="6"/>
  <c r="Q44" i="6"/>
  <c r="AC43" i="6"/>
  <c r="Z43" i="6"/>
  <c r="W43" i="6"/>
  <c r="T43" i="6"/>
  <c r="P43" i="6"/>
  <c r="Q43" i="6"/>
  <c r="AC42" i="6"/>
  <c r="Z42" i="6"/>
  <c r="W42" i="6"/>
  <c r="T42" i="6"/>
  <c r="P42" i="6"/>
  <c r="Q42" i="6"/>
  <c r="AC41" i="6"/>
  <c r="Z41" i="6"/>
  <c r="W41" i="6"/>
  <c r="T41" i="6"/>
  <c r="P41" i="6"/>
  <c r="Q41" i="6"/>
  <c r="AC40" i="6"/>
  <c r="Z40" i="6"/>
  <c r="W40" i="6"/>
  <c r="T40" i="6"/>
  <c r="P40" i="6"/>
  <c r="Q40" i="6"/>
  <c r="AC39" i="6"/>
  <c r="Z39" i="6"/>
  <c r="W39" i="6"/>
  <c r="T39" i="6"/>
  <c r="P39" i="6"/>
  <c r="Q39" i="6"/>
  <c r="AC38" i="6"/>
  <c r="Z38" i="6"/>
  <c r="W38" i="6"/>
  <c r="T38" i="6"/>
  <c r="P38" i="6"/>
  <c r="Q38" i="6"/>
  <c r="AC37" i="6"/>
  <c r="Z37" i="6"/>
  <c r="W37" i="6"/>
  <c r="T37" i="6"/>
  <c r="P37" i="6"/>
  <c r="Q37" i="6"/>
  <c r="AC36" i="6"/>
  <c r="Z36" i="6"/>
  <c r="W36" i="6"/>
  <c r="T36" i="6"/>
  <c r="P36" i="6"/>
  <c r="Q36" i="6"/>
  <c r="AC35" i="6"/>
  <c r="Z35" i="6"/>
  <c r="W35" i="6"/>
  <c r="T35" i="6"/>
  <c r="P35" i="6"/>
  <c r="Q35" i="6"/>
  <c r="AC34" i="6"/>
  <c r="Z34" i="6"/>
  <c r="W34" i="6"/>
  <c r="T34" i="6"/>
  <c r="P34" i="6"/>
  <c r="Q34" i="6"/>
  <c r="AC33" i="6"/>
  <c r="Z33" i="6"/>
  <c r="W33" i="6"/>
  <c r="T33" i="6"/>
  <c r="P33" i="6"/>
  <c r="Q33" i="6"/>
  <c r="AC32" i="6"/>
  <c r="Z32" i="6"/>
  <c r="W32" i="6"/>
  <c r="T32" i="6"/>
  <c r="P32" i="6"/>
  <c r="Q32" i="6"/>
  <c r="AC31" i="6"/>
  <c r="Z31" i="6"/>
  <c r="W31" i="6"/>
  <c r="T31" i="6"/>
  <c r="P31" i="6"/>
  <c r="Q31" i="6"/>
  <c r="AC30" i="6"/>
  <c r="Z30" i="6"/>
  <c r="W30" i="6"/>
  <c r="T30" i="6"/>
  <c r="P30" i="6"/>
  <c r="Q30" i="6"/>
  <c r="AC29" i="6"/>
  <c r="Z29" i="6"/>
  <c r="W29" i="6"/>
  <c r="T29" i="6"/>
  <c r="P29" i="6"/>
  <c r="Q29" i="6"/>
  <c r="AC28" i="6"/>
  <c r="Z28" i="6"/>
  <c r="W28" i="6"/>
  <c r="T28" i="6"/>
  <c r="P28" i="6"/>
  <c r="Q28" i="6"/>
  <c r="AC27" i="6"/>
  <c r="Z27" i="6"/>
  <c r="W27" i="6"/>
  <c r="T27" i="6"/>
  <c r="P27" i="6"/>
  <c r="Q27" i="6"/>
  <c r="AC26" i="6"/>
  <c r="Z26" i="6"/>
  <c r="W26" i="6"/>
  <c r="T26" i="6"/>
  <c r="P26" i="6"/>
  <c r="Q26" i="6"/>
  <c r="AC25" i="6"/>
  <c r="Z25" i="6"/>
  <c r="W25" i="6"/>
  <c r="T25" i="6"/>
  <c r="P25" i="6"/>
  <c r="Q25" i="6"/>
  <c r="AC24" i="6"/>
  <c r="Z24" i="6"/>
  <c r="W24" i="6"/>
  <c r="T24" i="6"/>
  <c r="P24" i="6"/>
  <c r="Q24" i="6"/>
  <c r="AC23" i="6"/>
  <c r="Z23" i="6"/>
  <c r="W23" i="6"/>
  <c r="T23" i="6"/>
  <c r="P23" i="6"/>
  <c r="Q23" i="6"/>
  <c r="AC22" i="6"/>
  <c r="Z22" i="6"/>
  <c r="W22" i="6"/>
  <c r="T22" i="6"/>
  <c r="P22" i="6"/>
  <c r="Q22" i="6"/>
  <c r="AC21" i="6"/>
  <c r="Z21" i="6"/>
  <c r="W21" i="6"/>
  <c r="T21" i="6"/>
  <c r="P21" i="6"/>
  <c r="Q21" i="6"/>
  <c r="AC20" i="6"/>
  <c r="Z20" i="6"/>
  <c r="W20" i="6"/>
  <c r="T20" i="6"/>
  <c r="P20" i="6"/>
  <c r="Q20" i="6"/>
  <c r="AC19" i="6"/>
  <c r="Z19" i="6"/>
  <c r="W19" i="6"/>
  <c r="T19" i="6"/>
  <c r="P19" i="6"/>
  <c r="Q19" i="6"/>
  <c r="AC18" i="6"/>
  <c r="Z18" i="6"/>
  <c r="W18" i="6"/>
  <c r="T18" i="6"/>
  <c r="P18" i="6"/>
  <c r="Q18" i="6"/>
  <c r="AC17" i="6"/>
  <c r="Z17" i="6"/>
  <c r="W17" i="6"/>
  <c r="T17" i="6"/>
  <c r="P17" i="6"/>
  <c r="Q17" i="6"/>
  <c r="AC16" i="6"/>
  <c r="Z16" i="6"/>
  <c r="W16" i="6"/>
  <c r="T16" i="6"/>
  <c r="P16" i="6"/>
  <c r="Q16" i="6"/>
  <c r="AC15" i="6"/>
  <c r="Z15" i="6"/>
  <c r="W15" i="6"/>
  <c r="T15" i="6"/>
  <c r="P15" i="6"/>
  <c r="Q15" i="6"/>
  <c r="AC14" i="6"/>
  <c r="Z14" i="6"/>
  <c r="W14" i="6"/>
  <c r="T14" i="6"/>
  <c r="P14" i="6"/>
  <c r="Q14" i="6"/>
  <c r="AC13" i="6"/>
  <c r="Z13" i="6"/>
  <c r="W13" i="6"/>
  <c r="T13" i="6"/>
  <c r="P13" i="6"/>
  <c r="Q13" i="6"/>
  <c r="AC12" i="6"/>
  <c r="Z12" i="6"/>
  <c r="W12" i="6"/>
  <c r="T12" i="6"/>
  <c r="P12" i="6"/>
  <c r="Q12" i="6"/>
  <c r="AC11" i="6"/>
  <c r="Z11" i="6"/>
  <c r="W11" i="6"/>
  <c r="T11" i="6"/>
  <c r="P11" i="6"/>
  <c r="Q11" i="6"/>
  <c r="AC10" i="6"/>
  <c r="Z10" i="6"/>
  <c r="W10" i="6"/>
  <c r="T10" i="6"/>
  <c r="P10" i="6"/>
  <c r="Q10" i="6"/>
  <c r="AC9" i="6"/>
  <c r="Z9" i="6"/>
  <c r="W9" i="6"/>
  <c r="T9" i="6"/>
  <c r="P9" i="6"/>
  <c r="Q9" i="6"/>
  <c r="AC8" i="6"/>
  <c r="Z8" i="6"/>
  <c r="W8" i="6"/>
  <c r="T8" i="6"/>
  <c r="P8" i="6"/>
  <c r="Q8" i="6"/>
  <c r="AC7" i="6"/>
  <c r="Z7" i="6"/>
  <c r="W7" i="6"/>
  <c r="T7" i="6"/>
  <c r="P7" i="6"/>
  <c r="Q7" i="6"/>
  <c r="AC6" i="6"/>
  <c r="Z6" i="6"/>
  <c r="W6" i="6"/>
  <c r="T6" i="6"/>
  <c r="P6" i="6"/>
  <c r="Q6" i="6"/>
  <c r="AC5" i="6"/>
  <c r="Z5" i="6"/>
  <c r="W5" i="6"/>
  <c r="T5" i="6"/>
  <c r="P5" i="6"/>
  <c r="Q5" i="6"/>
  <c r="BA4" i="6"/>
  <c r="AZ4" i="6"/>
  <c r="AY4" i="6"/>
  <c r="AX4" i="6"/>
  <c r="AW4" i="6"/>
  <c r="AV4" i="6"/>
  <c r="AU4" i="6"/>
  <c r="AT4" i="6"/>
  <c r="AS4" i="6"/>
  <c r="AR4" i="6"/>
  <c r="AQ4" i="6"/>
  <c r="AP4" i="6"/>
  <c r="AO4" i="6"/>
  <c r="AN4" i="6"/>
  <c r="AM4" i="6"/>
  <c r="AL4" i="6"/>
  <c r="AK4" i="6"/>
  <c r="AJ4" i="6"/>
  <c r="AI4" i="6"/>
  <c r="AH4" i="6"/>
  <c r="AG4" i="6"/>
  <c r="AF4" i="6"/>
  <c r="AE4" i="6"/>
  <c r="AD4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B3" i="6"/>
  <c r="AA3" i="6"/>
  <c r="AC3" i="6"/>
  <c r="Y3" i="6"/>
  <c r="X3" i="6"/>
  <c r="Z3" i="6"/>
  <c r="V3" i="6"/>
  <c r="U3" i="6"/>
  <c r="W3" i="6"/>
  <c r="S3" i="6"/>
  <c r="R3" i="6"/>
  <c r="T3" i="6"/>
  <c r="P3" i="6"/>
  <c r="Q3" i="6"/>
  <c r="O3" i="6"/>
  <c r="N3" i="6"/>
  <c r="M3" i="6"/>
  <c r="L3" i="6"/>
  <c r="K3" i="6"/>
  <c r="J3" i="6"/>
  <c r="I3" i="6"/>
  <c r="H3" i="6"/>
  <c r="G3" i="6"/>
  <c r="F3" i="6"/>
  <c r="E3" i="6"/>
  <c r="D3" i="6"/>
  <c r="C3" i="6"/>
  <c r="AA4" i="5"/>
  <c r="Z4" i="5"/>
  <c r="Y4" i="5"/>
  <c r="X4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T4" i="4"/>
  <c r="S4" i="4"/>
  <c r="R4" i="4"/>
  <c r="Q4" i="4"/>
  <c r="P4" i="4"/>
  <c r="O4" i="4"/>
  <c r="N4" i="4"/>
  <c r="M4" i="4"/>
  <c r="L4" i="4"/>
  <c r="K4" i="4"/>
  <c r="J4" i="4"/>
  <c r="I4" i="4"/>
  <c r="H4" i="4"/>
  <c r="G4" i="4"/>
  <c r="F4" i="4"/>
  <c r="C4" i="4"/>
  <c r="D4" i="4"/>
  <c r="E4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C3" i="4"/>
  <c r="D3" i="4"/>
  <c r="E3" i="4"/>
  <c r="C96" i="3"/>
  <c r="E96" i="3"/>
  <c r="C95" i="3"/>
  <c r="E95" i="3"/>
  <c r="C94" i="3"/>
  <c r="E94" i="3"/>
  <c r="C93" i="3"/>
  <c r="E93" i="3"/>
  <c r="C92" i="3"/>
  <c r="E92" i="3"/>
  <c r="C91" i="3"/>
  <c r="E91" i="3"/>
  <c r="C90" i="3"/>
  <c r="E90" i="3"/>
  <c r="C89" i="3"/>
  <c r="E89" i="3"/>
  <c r="C88" i="3"/>
  <c r="E88" i="3"/>
  <c r="C87" i="3"/>
  <c r="E87" i="3"/>
  <c r="C86" i="3"/>
  <c r="E86" i="3"/>
  <c r="C85" i="3"/>
  <c r="E85" i="3"/>
  <c r="C84" i="3"/>
  <c r="E84" i="3"/>
  <c r="C83" i="3"/>
  <c r="E83" i="3"/>
  <c r="C82" i="3"/>
  <c r="E82" i="3"/>
  <c r="C81" i="3"/>
  <c r="E81" i="3"/>
  <c r="C77" i="3"/>
  <c r="E77" i="3"/>
  <c r="C76" i="3"/>
  <c r="E76" i="3"/>
  <c r="C75" i="3"/>
  <c r="E75" i="3"/>
  <c r="C74" i="3"/>
  <c r="E74" i="3"/>
  <c r="C73" i="3"/>
  <c r="E73" i="3"/>
  <c r="C72" i="3"/>
  <c r="E72" i="3"/>
  <c r="C71" i="3"/>
  <c r="E71" i="3"/>
  <c r="C70" i="3"/>
  <c r="E70" i="3"/>
  <c r="C69" i="3"/>
  <c r="E69" i="3"/>
  <c r="C68" i="3"/>
  <c r="E68" i="3"/>
  <c r="C67" i="3"/>
  <c r="E67" i="3"/>
  <c r="C66" i="3"/>
  <c r="E66" i="3"/>
  <c r="C65" i="3"/>
  <c r="E65" i="3"/>
  <c r="C64" i="3"/>
  <c r="E64" i="3"/>
  <c r="C63" i="3"/>
  <c r="E63" i="3"/>
  <c r="C62" i="3"/>
  <c r="E62" i="3"/>
  <c r="C61" i="3"/>
  <c r="E61" i="3"/>
  <c r="C60" i="3"/>
  <c r="E60" i="3"/>
  <c r="C59" i="3"/>
  <c r="E59" i="3"/>
  <c r="C58" i="3"/>
  <c r="E58" i="3"/>
  <c r="C57" i="3"/>
  <c r="E57" i="3"/>
  <c r="C56" i="3"/>
  <c r="E56" i="3"/>
  <c r="C55" i="3"/>
  <c r="E55" i="3"/>
  <c r="C54" i="3"/>
  <c r="E54" i="3"/>
  <c r="C53" i="3"/>
  <c r="E53" i="3"/>
  <c r="C52" i="3"/>
  <c r="E52" i="3"/>
  <c r="C51" i="3"/>
  <c r="E51" i="3"/>
  <c r="C50" i="3"/>
  <c r="E50" i="3"/>
  <c r="C49" i="3"/>
  <c r="E49" i="3"/>
  <c r="C48" i="3"/>
  <c r="E48" i="3"/>
  <c r="C47" i="3"/>
  <c r="E47" i="3"/>
  <c r="C46" i="3"/>
  <c r="E46" i="3"/>
  <c r="C45" i="3"/>
  <c r="E45" i="3"/>
  <c r="C44" i="3"/>
  <c r="E44" i="3"/>
  <c r="C43" i="3"/>
  <c r="E43" i="3"/>
  <c r="C42" i="3"/>
  <c r="E42" i="3"/>
  <c r="C41" i="3"/>
  <c r="E41" i="3"/>
  <c r="C40" i="3"/>
  <c r="E40" i="3"/>
  <c r="C39" i="3"/>
  <c r="E39" i="3"/>
  <c r="C35" i="3"/>
  <c r="E35" i="3"/>
  <c r="C34" i="3"/>
  <c r="E34" i="3"/>
  <c r="C33" i="3"/>
  <c r="E33" i="3"/>
  <c r="C32" i="3"/>
  <c r="E32" i="3"/>
  <c r="C31" i="3"/>
  <c r="E31" i="3"/>
  <c r="C30" i="3"/>
  <c r="E30" i="3"/>
  <c r="C29" i="3"/>
  <c r="E29" i="3"/>
  <c r="C28" i="3"/>
  <c r="E28" i="3"/>
  <c r="C27" i="3"/>
  <c r="E27" i="3"/>
  <c r="C26" i="3"/>
  <c r="E26" i="3"/>
  <c r="C25" i="3"/>
  <c r="E25" i="3"/>
  <c r="C24" i="3"/>
  <c r="E24" i="3"/>
  <c r="C20" i="3"/>
  <c r="E20" i="3"/>
  <c r="C19" i="3"/>
  <c r="E19" i="3"/>
  <c r="E18" i="3"/>
  <c r="C17" i="3"/>
  <c r="E17" i="3"/>
  <c r="C16" i="3"/>
  <c r="E16" i="3"/>
  <c r="C15" i="3"/>
  <c r="E15" i="3"/>
  <c r="C14" i="3"/>
  <c r="E14" i="3"/>
  <c r="C13" i="3"/>
  <c r="E13" i="3"/>
  <c r="C12" i="3"/>
  <c r="E12" i="3"/>
  <c r="C11" i="3"/>
  <c r="E11" i="3"/>
  <c r="C10" i="3"/>
  <c r="E10" i="3"/>
  <c r="C9" i="3"/>
  <c r="E9" i="3"/>
  <c r="C8" i="3"/>
  <c r="E8" i="3"/>
  <c r="C7" i="3"/>
  <c r="E7" i="3"/>
  <c r="C6" i="3"/>
  <c r="E6" i="3"/>
  <c r="C5" i="3"/>
  <c r="E5" i="3"/>
  <c r="C4" i="3"/>
  <c r="E4" i="3"/>
  <c r="C3" i="3"/>
  <c r="E3" i="3"/>
</calcChain>
</file>

<file path=xl/sharedStrings.xml><?xml version="1.0" encoding="utf-8"?>
<sst xmlns="http://schemas.openxmlformats.org/spreadsheetml/2006/main" count="1092" uniqueCount="444">
  <si>
    <t>潜在顧客ファネルのKPI</t>
  </si>
  <si>
    <t>KPI名</t>
  </si>
  <si>
    <t>解析ツール</t>
  </si>
  <si>
    <t>解析方法</t>
  </si>
  <si>
    <t>該当講座</t>
  </si>
  <si>
    <t>新規ユーザー</t>
  </si>
  <si>
    <t>Googleアナリティクス</t>
  </si>
  <si>
    <t>ユーザー⇒概要</t>
  </si>
  <si>
    <t>GA25、DG7</t>
  </si>
  <si>
    <t>ユーザー</t>
  </si>
  <si>
    <t>新規ユーザーの割合</t>
  </si>
  <si>
    <t>ユーザー⇒行動⇒新規とリピーター</t>
  </si>
  <si>
    <t>GA25、DG8</t>
  </si>
  <si>
    <t>ノーリファラー（新規ユーザー）</t>
  </si>
  <si>
    <t>集客⇒概要</t>
  </si>
  <si>
    <t>GA36、DG9</t>
  </si>
  <si>
    <t>オーガニック検索（新規ユーザー）</t>
  </si>
  <si>
    <t>集客⇒すべてのトラフィック⇒チャネル</t>
  </si>
  <si>
    <t>GA37、DG10</t>
  </si>
  <si>
    <t>ソーシャルメディア（新規ユーザー）</t>
  </si>
  <si>
    <t>参照（新規ユーザー）</t>
  </si>
  <si>
    <t>リスディング広告（新規ユーザー）</t>
  </si>
  <si>
    <t>ディスプレイ広告（新規ユーザー）</t>
  </si>
  <si>
    <t>Eメール（新規ユーザー）</t>
  </si>
  <si>
    <t>アフィリエイト（新規ユーザー）</t>
  </si>
  <si>
    <t>その他（新規ユーザー）</t>
  </si>
  <si>
    <t>平均セッション時間</t>
  </si>
  <si>
    <t>GA25、DG11</t>
  </si>
  <si>
    <t>直帰率</t>
  </si>
  <si>
    <t>GA25、DG12</t>
  </si>
  <si>
    <t>指名検索の回数</t>
  </si>
  <si>
    <t>Googleアナリティクス、Googleサーチコンソール</t>
  </si>
  <si>
    <t>Googleアナリティクス⇒Search Console⇒検索クエリ</t>
  </si>
  <si>
    <t>GA40、DG13</t>
  </si>
  <si>
    <t>被リンク獲得数</t>
  </si>
  <si>
    <t>Googleサーチコンソール、Open Site Explorer</t>
  </si>
  <si>
    <t>Googleサーチコンソール⇒検索トラフィック⇒サイトへのリンク⇒リンク元の詳細⇒リンクのダウンロード</t>
  </si>
  <si>
    <t>DG14</t>
  </si>
  <si>
    <t>リターゲティングリスト（FB広告）</t>
  </si>
  <si>
    <t>Facebook広告</t>
  </si>
  <si>
    <t>広告マネジャー⇒オーディエンス</t>
  </si>
  <si>
    <t>DG15</t>
  </si>
  <si>
    <t>リターゲティングリスト（GA広告）</t>
  </si>
  <si>
    <t>GoogleAdwords広告</t>
  </si>
  <si>
    <t>オーディエンスマネジャー</t>
  </si>
  <si>
    <t>見込み顧客ファネルのKPI</t>
  </si>
  <si>
    <t>見込み顧客獲得数</t>
  </si>
  <si>
    <t>Googleアナリティクス、Eメールサービスプロバイダー</t>
  </si>
  <si>
    <t>コンバージョン⇒目標⇒概要</t>
  </si>
  <si>
    <t>GA50、DG18</t>
  </si>
  <si>
    <t>再訪問ユーザー</t>
  </si>
  <si>
    <t>GA30、DG19</t>
  </si>
  <si>
    <t>再訪問の頻度</t>
  </si>
  <si>
    <t>ユーザー⇒行動⇒リピートの回数や間隔</t>
  </si>
  <si>
    <t>GA30、DG20</t>
  </si>
  <si>
    <t>ノーリファラー（再訪問ユーザー）</t>
  </si>
  <si>
    <t>GA30、DG21</t>
  </si>
  <si>
    <t>イベント</t>
  </si>
  <si>
    <t>行動⇒イベント⇒上位のイベント</t>
  </si>
  <si>
    <t>GA49、DG22</t>
  </si>
  <si>
    <t>リターゲティングリスト</t>
  </si>
  <si>
    <t>Facebook広告、GoogleAdwords広告</t>
  </si>
  <si>
    <t>FB:広告マネジャー⇒オーディエンス、GA:オーディエンスマネジャー</t>
  </si>
  <si>
    <t>DG23</t>
  </si>
  <si>
    <t>新規フォロー（Facebook）</t>
  </si>
  <si>
    <t>Facebook</t>
  </si>
  <si>
    <t>Facebookインサイト</t>
  </si>
  <si>
    <t>DG24</t>
  </si>
  <si>
    <t>新規フォロー（twitter）</t>
  </si>
  <si>
    <t>twitter</t>
  </si>
  <si>
    <t>twitterアナリティクス</t>
  </si>
  <si>
    <t>新規コメント（Facebook）</t>
  </si>
  <si>
    <t>新規コメント（twitter）</t>
  </si>
  <si>
    <t>新規コメント（ブログ）</t>
  </si>
  <si>
    <t>WordPress</t>
  </si>
  <si>
    <t>ダッシュボード⇒投稿一覧</t>
  </si>
  <si>
    <t>新規顧客ファネルのKPI</t>
  </si>
  <si>
    <t>コンバージョン数（間隔X日）</t>
  </si>
  <si>
    <t>ユーザー⇒行動⇒リピートの回数や間隔⇒セッションの間隔（日数)⇒コンバージョンに至ったユーザー（セグメント）</t>
  </si>
  <si>
    <t>DG30</t>
  </si>
  <si>
    <t>収益</t>
  </si>
  <si>
    <t>Googleアナリティクス、顧客管理システム</t>
  </si>
  <si>
    <t>目標⇒eコマース⇒概要</t>
  </si>
  <si>
    <t>GA51、DG27</t>
  </si>
  <si>
    <t>平均収益</t>
  </si>
  <si>
    <t>GA51、DG28</t>
  </si>
  <si>
    <t>新規ユーザー（訪問者数）</t>
  </si>
  <si>
    <t>行動⇒サイトコンテンツ⇒ランディングページ</t>
  </si>
  <si>
    <t>GA46、DG32</t>
  </si>
  <si>
    <t>コンバージョン数（購入者数）</t>
  </si>
  <si>
    <t>目標⇒eコマース⇒概要、集客⇒すべてのトラフィック⇒チャネル</t>
  </si>
  <si>
    <t>DG29、DG31</t>
  </si>
  <si>
    <t>コンバージョン率（購入成約率）</t>
  </si>
  <si>
    <t>DG34</t>
  </si>
  <si>
    <t>既存顧客ファネルのKPI</t>
  </si>
  <si>
    <t>GA51、DG37</t>
  </si>
  <si>
    <t>払い戻し数</t>
  </si>
  <si>
    <t>目標⇒eコマース⇒商品の販売状況</t>
  </si>
  <si>
    <t>DG42</t>
  </si>
  <si>
    <t>払い戻し金額</t>
  </si>
  <si>
    <t>コメントの数</t>
  </si>
  <si>
    <t>GoogleAlert、Yahoo!JAPANのリアルタイム検索、BuzzSumo</t>
  </si>
  <si>
    <t>キーワードを各ツールで登録および検索</t>
  </si>
  <si>
    <t>DG43</t>
  </si>
  <si>
    <t>GAはGoogleアナリティクス解析講座の略</t>
  </si>
  <si>
    <t>DGはデータドリブンマーケティング講座の略</t>
  </si>
  <si>
    <t>実際（1週間の平均値）</t>
  </si>
  <si>
    <t>目標（1週間）</t>
  </si>
  <si>
    <t>対目標</t>
  </si>
  <si>
    <t>再訪問の頻度5</t>
  </si>
  <si>
    <t>コンバージョン数（間隔3日）</t>
  </si>
  <si>
    <t>オプトインページ訪問者数</t>
  </si>
  <si>
    <t>オプトインのコンバージョン数</t>
  </si>
  <si>
    <t>オプトインのコンバージョン率</t>
  </si>
  <si>
    <t>集客商品LP訪問者数</t>
  </si>
  <si>
    <t>集客商品購入者数</t>
  </si>
  <si>
    <t>集客商品購入コンバージョン率</t>
  </si>
  <si>
    <t>収益商品LP訪問者数</t>
  </si>
  <si>
    <t>収益商品購入者数</t>
  </si>
  <si>
    <t>収益商品購入コンバージョン率</t>
  </si>
  <si>
    <t>利益最大化LP訪問者数</t>
  </si>
  <si>
    <t>利益最大化商品購入者数</t>
  </si>
  <si>
    <t>利益最大化購入コンバージョン率</t>
  </si>
  <si>
    <t>ノーリファラーのコンバージョン数</t>
  </si>
  <si>
    <t>ノーリファラーの収益</t>
  </si>
  <si>
    <t>オーガニック検索のコンバージョン数</t>
  </si>
  <si>
    <t>オーガニック検索の収益</t>
  </si>
  <si>
    <t>ソーシャルメディアのコンバージョン数</t>
  </si>
  <si>
    <t>ソーシャルメディアの収益</t>
  </si>
  <si>
    <t>参照のコンバージョン数</t>
  </si>
  <si>
    <t>参照の収益</t>
  </si>
  <si>
    <t>リスディング広告のコンバージョン数</t>
  </si>
  <si>
    <t>リスディング広告の収益</t>
  </si>
  <si>
    <t>ディスプレイ広告のコンバージョン数</t>
  </si>
  <si>
    <t>ディスプレイ広告の収益</t>
  </si>
  <si>
    <t>Eメールのコンバージョン数</t>
  </si>
  <si>
    <t>Eメールの収益</t>
  </si>
  <si>
    <t>アフィリエイトのコンバージョン数</t>
  </si>
  <si>
    <t>アフィリエイトの収益</t>
  </si>
  <si>
    <t>その他のコンバージョン数</t>
  </si>
  <si>
    <t>その他の収益</t>
  </si>
  <si>
    <t>リターゲティングリスト（カート訪問＆集客商品未購入＆FB広告）</t>
  </si>
  <si>
    <t>リターゲティングリスト（集客商品購入＆収益商品未購入＆FB広告）</t>
  </si>
  <si>
    <t>リターゲティングリスト（収益商購入＆利益最大化未購入＆FB広告）</t>
  </si>
  <si>
    <t>リターゲティングリスト（カート訪問＆集客商品未購入＆GA広告）</t>
  </si>
  <si>
    <t>リターゲティングリスト（集客商品購入＆収益商品未購入＆GA広告）</t>
  </si>
  <si>
    <t>リターゲティングリスト（収益商購入＆利益最大化未購入＆GA広告）</t>
  </si>
  <si>
    <t>コメントの数（Facebook）</t>
  </si>
  <si>
    <t>コメントの数（twitter）</t>
  </si>
  <si>
    <t>コメントの数（WEB）</t>
  </si>
  <si>
    <t>日付</t>
  </si>
  <si>
    <t>参照
（新規ユーザー）</t>
  </si>
  <si>
    <t>Eメール
（新規ユーザー）</t>
  </si>
  <si>
    <t>その他
（新規ユーザー）</t>
  </si>
  <si>
    <t>合計</t>
  </si>
  <si>
    <t>平均値</t>
  </si>
  <si>
    <t>再訪問の頻度1</t>
  </si>
  <si>
    <t>再訪問の頻度2</t>
  </si>
  <si>
    <t>再訪問の頻度3</t>
  </si>
  <si>
    <t>再訪問の頻度4</t>
  </si>
  <si>
    <t>再訪問の頻度6</t>
  </si>
  <si>
    <t>再訪問の頻度7</t>
  </si>
  <si>
    <t>再訪問の頻度8</t>
  </si>
  <si>
    <t>再訪問の頻度9-14</t>
  </si>
  <si>
    <t>再訪問の頻度15-25</t>
  </si>
  <si>
    <t>再訪問の頻度26-50</t>
  </si>
  <si>
    <t>再訪問の頻度51-100</t>
  </si>
  <si>
    <t>再訪問の頻度101-200</t>
  </si>
  <si>
    <t>再訪問の頻度201+</t>
  </si>
  <si>
    <t>ノーリファラー
（再訪問ユーザー）</t>
  </si>
  <si>
    <t>平均</t>
  </si>
  <si>
    <t>コンバージョン数（間隔0日）</t>
  </si>
  <si>
    <t>コンバージョン数（間隔1日）</t>
  </si>
  <si>
    <t>コンバージョン数（間隔2日）</t>
  </si>
  <si>
    <t>コンバージョン数（間隔4日）</t>
  </si>
  <si>
    <t>コンバージョン数（間隔5日）</t>
  </si>
  <si>
    <t>コンバージョン数（間隔6日）</t>
  </si>
  <si>
    <t>コンバージョン数（間隔7日）</t>
  </si>
  <si>
    <t>コンバージョン数（間隔8-14日）</t>
  </si>
  <si>
    <t>コンバージョン数（間隔15-30日）</t>
  </si>
  <si>
    <t>コンバージョン数（間隔31-60日）</t>
  </si>
  <si>
    <t>コンバージョン数（間隔61-120日）</t>
  </si>
  <si>
    <t>コンバージョン数（間隔121-364日）</t>
  </si>
  <si>
    <t>オプトインの
コンバージョン数</t>
  </si>
  <si>
    <t>オプトインの
コンバージョン率</t>
  </si>
  <si>
    <t>集客商品LP
訪問者数</t>
  </si>
  <si>
    <t>集客商品
購入者数</t>
  </si>
  <si>
    <t>集客商品購入
コンバージョン率</t>
  </si>
  <si>
    <t>収益商品LP
訪問者数</t>
  </si>
  <si>
    <t>収益商品
購入者数</t>
  </si>
  <si>
    <t>収益商品購入
コンバージョン率</t>
  </si>
  <si>
    <t>利益最大化
LP訪問者数</t>
  </si>
  <si>
    <t>利益最大化
商品購入者数</t>
  </si>
  <si>
    <t>利益最大化購入
コンバージョン率</t>
  </si>
  <si>
    <t>参照の
コンバージョン数</t>
  </si>
  <si>
    <t>参照の
収益</t>
  </si>
  <si>
    <t>Eメールの
コンバージョン数</t>
  </si>
  <si>
    <t>Eメールの
収益</t>
  </si>
  <si>
    <t>その他の
コンバージョン数</t>
  </si>
  <si>
    <t>その他の
収益</t>
  </si>
  <si>
    <t>商品の価格</t>
  </si>
  <si>
    <t>集客商品
訪問者数</t>
  </si>
  <si>
    <t>収益商品</t>
  </si>
  <si>
    <t>利益最大化</t>
  </si>
  <si>
    <t>既存顧客ファネルのKPI（情報源）</t>
  </si>
  <si>
    <t>会員制ビジネスKPI</t>
  </si>
  <si>
    <t>会員数</t>
  </si>
  <si>
    <t>登録数</t>
  </si>
  <si>
    <t>解除数</t>
  </si>
  <si>
    <t>顧客生涯価値（合計値）</t>
  </si>
  <si>
    <t>会費
（月額）</t>
  </si>
  <si>
    <t>顧客生涯価値</t>
  </si>
  <si>
    <t>契約期間</t>
  </si>
  <si>
    <t>解約率</t>
  </si>
  <si>
    <t>2017/1/1～2017/12/31</t>
  </si>
  <si>
    <t>顧客生涯価値（情報源）</t>
  </si>
  <si>
    <t>コホート（月単位）</t>
  </si>
  <si>
    <t>予想顧客生涯価値※12か月で計算</t>
  </si>
  <si>
    <t>当月（契約月）</t>
  </si>
  <si>
    <t>1か月後</t>
  </si>
  <si>
    <t>2か月後</t>
  </si>
  <si>
    <t>3か月後</t>
  </si>
  <si>
    <t>4か月後</t>
  </si>
  <si>
    <t>5か月後</t>
  </si>
  <si>
    <t>6か月後</t>
  </si>
  <si>
    <t>7か月後</t>
  </si>
  <si>
    <t>8か月後</t>
  </si>
  <si>
    <t>9か月後</t>
  </si>
  <si>
    <t>10か月後</t>
  </si>
  <si>
    <t>11か月後</t>
  </si>
  <si>
    <t>←会員数</t>
  </si>
  <si>
    <t>←契約率</t>
  </si>
  <si>
    <t>←解約率</t>
  </si>
  <si>
    <t>←前月解約率</t>
  </si>
  <si>
    <t>キャンペーン</t>
  </si>
  <si>
    <t>広告費</t>
  </si>
  <si>
    <t>重要指標（KPI）</t>
  </si>
  <si>
    <t>実際</t>
  </si>
  <si>
    <t>目標</t>
  </si>
  <si>
    <t>投資対費用効果（ROI）</t>
  </si>
  <si>
    <t>クリック数</t>
  </si>
  <si>
    <t>1クリック当たりの収益（EPC）</t>
  </si>
  <si>
    <t>見込み顧客獲得数（CV）</t>
  </si>
  <si>
    <t>見込み顧客獲得単価（CPL）</t>
  </si>
  <si>
    <t>顧客獲得数（CV）</t>
  </si>
  <si>
    <t>顧客獲得単価（CPA）</t>
  </si>
  <si>
    <t>キャンペーン合計</t>
  </si>
  <si>
    <t>キャンペーン1合計</t>
  </si>
  <si>
    <t>キャンペーン2合計</t>
  </si>
  <si>
    <t>キャンペーン3合計</t>
  </si>
  <si>
    <t>キャンペーン1</t>
  </si>
  <si>
    <t>キャンペーン2</t>
  </si>
  <si>
    <t>キャンペーン3</t>
  </si>
  <si>
    <t>GoogleAdwords広告KPI</t>
  </si>
  <si>
    <t>リターゲティングリスト（Facebook広告）</t>
  </si>
  <si>
    <t>リターゲティングリスト合計</t>
  </si>
  <si>
    <t>潜在顧客1-sample.com/interest1/</t>
  </si>
  <si>
    <t>潜在顧客2-sample.com/interest2/</t>
  </si>
  <si>
    <t>潜在顧客3-sample.com/interest3/</t>
  </si>
  <si>
    <t>見込み顧客1-sample.com/optin1/</t>
  </si>
  <si>
    <t>見込み顧客2-sample.com/optin2/</t>
  </si>
  <si>
    <t>見込み顧客3-sample.com/optin3/</t>
  </si>
  <si>
    <t>集客商品1-sample.com/item1/</t>
  </si>
  <si>
    <t>集客商品2-sample.com/item2/</t>
  </si>
  <si>
    <t>集客商品3-sample.com/item3/</t>
  </si>
  <si>
    <t>カート未決済1-sample.com/cart1/</t>
  </si>
  <si>
    <t>カート未決済2-sample.com/cart2/</t>
  </si>
  <si>
    <t>カート未決済3-sample.com/cart3/</t>
  </si>
  <si>
    <t>収益商品1-sample.com/offer1/</t>
  </si>
  <si>
    <t>収益商品2-sample.com/offer2/</t>
  </si>
  <si>
    <t>収益商品3-sample.com/offer3/</t>
  </si>
  <si>
    <t>利益最大化1-sample.com/profit1/</t>
  </si>
  <si>
    <t>利益最大化2-sample.com/profit2/</t>
  </si>
  <si>
    <t>利益最大化3-sample.com/profit3/</t>
  </si>
  <si>
    <t>リターゲティングリスト（GoogleAdwords広告）</t>
  </si>
  <si>
    <t>EメールキャンペーンKPI</t>
  </si>
  <si>
    <t>配信日</t>
  </si>
  <si>
    <t>件名</t>
  </si>
  <si>
    <t>タイプ</t>
  </si>
  <si>
    <t>オファー</t>
  </si>
  <si>
    <t>配信数</t>
  </si>
  <si>
    <t>到達数</t>
  </si>
  <si>
    <t>到達率</t>
  </si>
  <si>
    <t>開封数</t>
  </si>
  <si>
    <t>開封率</t>
  </si>
  <si>
    <t>コンバージョン数</t>
  </si>
  <si>
    <t>クリック率（対到達）</t>
  </si>
  <si>
    <t>クリック率（対開封）</t>
  </si>
  <si>
    <t>購読解除数</t>
  </si>
  <si>
    <t>購読解除率</t>
  </si>
  <si>
    <t>迷惑メール報告数</t>
  </si>
  <si>
    <t>迷惑メール報告率</t>
  </si>
  <si>
    <t>Eメールキャンペーン1</t>
  </si>
  <si>
    <t>ブログ更新</t>
  </si>
  <si>
    <t>-</t>
  </si>
  <si>
    <t>Eメールキャンペーン2</t>
  </si>
  <si>
    <t>販売</t>
  </si>
  <si>
    <t>商品販売のオファー</t>
  </si>
  <si>
    <t>Eメールキャンペーン3</t>
  </si>
  <si>
    <t>プレスリリース</t>
  </si>
  <si>
    <t>Eメールキャンペーン4</t>
  </si>
  <si>
    <t>アンケート</t>
  </si>
  <si>
    <t>アンケート記載のオファー</t>
  </si>
  <si>
    <t>Eメールキャンペーン5</t>
  </si>
  <si>
    <t>御礼</t>
  </si>
  <si>
    <t>Eメールキャンペーン6</t>
  </si>
  <si>
    <t>新商品紹介</t>
  </si>
  <si>
    <t>新商品販売のオファー</t>
  </si>
  <si>
    <t>Eメールキャンペーン7</t>
  </si>
  <si>
    <t>Eメールキャンペーン8</t>
  </si>
  <si>
    <t>Eメールキャンペーン9</t>
  </si>
  <si>
    <t>Eメールキャンペーン10</t>
  </si>
  <si>
    <t>Eメールキャンペーン11</t>
  </si>
  <si>
    <t>Eメールキャンペーン12</t>
  </si>
  <si>
    <t>Eメールキャンペーン13</t>
  </si>
  <si>
    <t>Eメールキャンペーン14</t>
  </si>
  <si>
    <t>Eメールキャンペーン15</t>
  </si>
  <si>
    <t>Eメールキャンペーン16</t>
  </si>
  <si>
    <t>Eメールキャンペーン17</t>
  </si>
  <si>
    <t>Eメールキャンペーン18</t>
  </si>
  <si>
    <t>Eメールキャンペーン19</t>
  </si>
  <si>
    <t>Eメールキャンペーン20</t>
  </si>
  <si>
    <t>Eメールキャンペーン21</t>
  </si>
  <si>
    <t>Eメールキャンペーン22</t>
  </si>
  <si>
    <t>Eメールキャンペーン23</t>
  </si>
  <si>
    <t>Eメールキャンペーン24</t>
  </si>
  <si>
    <t>Eメールキャンペーン25</t>
  </si>
  <si>
    <t>Eメールキャンペーン26</t>
  </si>
  <si>
    <t>Eメールキャンペーン27</t>
  </si>
  <si>
    <t>Eメールキャンペーン28</t>
  </si>
  <si>
    <t>Eメールキャンペーン29</t>
  </si>
  <si>
    <t>Eメールキャンペーン30</t>
  </si>
  <si>
    <t>Eメールキャンペーン31</t>
  </si>
  <si>
    <t>Eメールキャンペーン32</t>
  </si>
  <si>
    <t>Eメールキャンペーン33</t>
  </si>
  <si>
    <t>Eメールキャンペーン34</t>
  </si>
  <si>
    <t>Eメールキャンペーン35</t>
  </si>
  <si>
    <t>Eメールキャンペーン36</t>
  </si>
  <si>
    <t>Eメールキャンペーン37</t>
  </si>
  <si>
    <t>Eメールキャンペーン38</t>
  </si>
  <si>
    <t>Eメールキャンペーン39</t>
  </si>
  <si>
    <t>Eメールキャンペーン40</t>
  </si>
  <si>
    <t>Eメールキャンペーン41</t>
  </si>
  <si>
    <t>Eメールキャンペーン42</t>
  </si>
  <si>
    <t>Eメールキャンペーン43</t>
  </si>
  <si>
    <t>Eメールキャンペーン44</t>
  </si>
  <si>
    <t>Eメールキャンペーン45</t>
  </si>
  <si>
    <t>Eメールキャンペーン46</t>
  </si>
  <si>
    <t>Eメールキャンペーン47</t>
  </si>
  <si>
    <t>Eメールキャンペーン48</t>
  </si>
  <si>
    <t>Eメールキャンペーン49</t>
  </si>
  <si>
    <t>Eメールキャンペーン50</t>
  </si>
  <si>
    <t>Eメールキャンペーン51</t>
  </si>
  <si>
    <t>Eメールキャンペーン52</t>
  </si>
  <si>
    <t>Eメールキャンペーン53</t>
  </si>
  <si>
    <t>URLパラメータ</t>
  </si>
  <si>
    <t>URL生成日</t>
  </si>
  <si>
    <t>URL</t>
  </si>
  <si>
    <t>キャンペーンのソース *(utm_source)</t>
  </si>
  <si>
    <t>キャンペーンのメディア *(utm_medium)</t>
  </si>
  <si>
    <t>キャンペーンのキーワード(utm_term)</t>
  </si>
  <si>
    <t>キャンペーンのコンテンツ(utm_content)</t>
  </si>
  <si>
    <t>キャンペーン名 *(utm_campaign)</t>
  </si>
  <si>
    <t>生成URL</t>
  </si>
  <si>
    <t>google</t>
  </si>
  <si>
    <t>cpc</t>
  </si>
  <si>
    <t>item1</t>
  </si>
  <si>
    <t>item1_content</t>
  </si>
  <si>
    <t>item1_offer</t>
  </si>
  <si>
    <t>sample.com?utm_source=google&amp;utm_medium=cpc&amp;utm_term=item1&amp;utm_content=item1_content&amp;utm_campaign=item1_offer</t>
  </si>
  <si>
    <t>ランディングページKPI</t>
  </si>
  <si>
    <t>公開日</t>
  </si>
  <si>
    <t>最終更新日</t>
  </si>
  <si>
    <t>更新回数</t>
  </si>
  <si>
    <t>コンバージョン率（対セッション）</t>
  </si>
  <si>
    <t>ページの価値</t>
  </si>
  <si>
    <t>セッション</t>
  </si>
  <si>
    <t>ページ/セッション</t>
  </si>
  <si>
    <t>文字数</t>
  </si>
  <si>
    <t>Facebookいいね！数</t>
  </si>
  <si>
    <t>ツイート数</t>
  </si>
  <si>
    <t>SEOキーワード1</t>
  </si>
  <si>
    <t>検索順位</t>
  </si>
  <si>
    <t>SEOキーワード2</t>
  </si>
  <si>
    <t>sample.com/blog1/</t>
  </si>
  <si>
    <t>無料テンプレートダウンロード</t>
  </si>
  <si>
    <t>キーワード1</t>
  </si>
  <si>
    <t>キーワード2</t>
  </si>
  <si>
    <t>sample.com/blog2/</t>
  </si>
  <si>
    <t>無料ウェビナー視聴</t>
  </si>
  <si>
    <t>sample.com/blog3/</t>
  </si>
  <si>
    <t>無料ホワイトペーパーダウンロード</t>
  </si>
  <si>
    <t>sample.com/blog4/</t>
  </si>
  <si>
    <t>商品販売</t>
  </si>
  <si>
    <t>sample.com/blog5/</t>
  </si>
  <si>
    <t>sample.com/blog6/</t>
  </si>
  <si>
    <t>sample.com/blog7/</t>
  </si>
  <si>
    <t>sample.com/blog8/</t>
  </si>
  <si>
    <t>sample.com/blog9/</t>
  </si>
  <si>
    <t>sample.com/blog10/</t>
  </si>
  <si>
    <t>sample.com/blog11/</t>
  </si>
  <si>
    <t>sample.com/blog12/</t>
  </si>
  <si>
    <t>sample.com/blog13/</t>
  </si>
  <si>
    <t>sample.com/blog14/</t>
  </si>
  <si>
    <t>sample.com/blog15/</t>
  </si>
  <si>
    <t>sample.com/blog16/</t>
  </si>
  <si>
    <t>sample.com/blog17/</t>
  </si>
  <si>
    <t>sample.com/blog18/</t>
  </si>
  <si>
    <t>sample.com/blog19/</t>
  </si>
  <si>
    <t>sample.com/blog20/</t>
  </si>
  <si>
    <t>sample.com/blog21/</t>
  </si>
  <si>
    <t>sample.com/blog22/</t>
  </si>
  <si>
    <t>sample.com/blog23/</t>
  </si>
  <si>
    <t>sample.com/blog24/</t>
  </si>
  <si>
    <t>sample.com/blog25/</t>
  </si>
  <si>
    <t>sample.com/blog26/</t>
  </si>
  <si>
    <t>sample.com/blog27/</t>
  </si>
  <si>
    <t>sample.com/blog28/</t>
  </si>
  <si>
    <t>sample.com/blog29/</t>
  </si>
  <si>
    <t>sample.com/blog30/</t>
  </si>
  <si>
    <t>sample.com/blog31/</t>
  </si>
  <si>
    <t>sample.com/blog32/</t>
  </si>
  <si>
    <t>sample.com/blog33/</t>
  </si>
  <si>
    <t>sample.com/blog34/</t>
  </si>
  <si>
    <t>sample.com/blog35/</t>
  </si>
  <si>
    <t>sample.com/blog36/</t>
  </si>
  <si>
    <t>sample.com/blog37/</t>
  </si>
  <si>
    <t>sample.com/blog38/</t>
  </si>
  <si>
    <t>sample.com/blog39/</t>
  </si>
  <si>
    <t>sample.com/blog40/</t>
  </si>
  <si>
    <t>sample.com/blog41/</t>
  </si>
  <si>
    <t>sample.com/blog42/</t>
  </si>
  <si>
    <t>sample.com/blog43/</t>
  </si>
  <si>
    <t>sample.com/blog44/</t>
  </si>
  <si>
    <t>sample.com/blog45/</t>
  </si>
  <si>
    <t>sample.com/blog46/</t>
  </si>
  <si>
    <t>sample.com/blog47/</t>
  </si>
  <si>
    <t>sample.com/blog48/</t>
  </si>
  <si>
    <t>sample.com/blog49/</t>
  </si>
  <si>
    <t>sample.com/blog50/</t>
  </si>
  <si>
    <t>sample.com/blog51/</t>
  </si>
  <si>
    <t>sample.com/blog52/</t>
  </si>
  <si>
    <t>sample.com/blog53/</t>
  </si>
  <si>
    <t>Facebook広告KPI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</si>
</sst>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¥-411]#,##0;\-[$¥-411]#,##0"/>
    <numFmt numFmtId="177" formatCode="#,##0_ "/>
    <numFmt numFmtId="178" formatCode="0.0%"/>
    <numFmt numFmtId="179" formatCode="&quot;￥&quot;#,##0_);\(&quot;￥&quot;#,##0\)"/>
    <numFmt numFmtId="180" formatCode="[$¥-411]#,##0_);\([$¥-411]#,##0\)"/>
    <numFmt numFmtId="181" formatCode="h&quot;時&quot;mm&quot;分&quot;ss&quot;秒&quot;;@"/>
    <numFmt numFmtId="182" formatCode="#,##0;\(#,##0\)"/>
    <numFmt numFmtId="183" formatCode="#,##0.00;\(#,##0.00\)"/>
    <numFmt numFmtId="184" formatCode="#,##0_);\(#,##0\)"/>
    <numFmt numFmtId="185" formatCode="0_ "/>
  </numFmts>
  <fonts count="21" x14ac:knownFonts="1">
    <font>
      <sz val="10"/>
      <color rgb="FF000000"/>
      <name val="Arial"/>
      <charset val="134"/>
    </font>
    <font>
      <b/>
      <sz val="24"/>
      <color indexed="9"/>
      <name val="メイリオ"/>
      <charset val="134"/>
    </font>
    <font>
      <b/>
      <sz val="12"/>
      <color rgb="FFFFFFFF"/>
      <name val="メイリオ"/>
      <charset val="134"/>
    </font>
    <font>
      <b/>
      <sz val="10"/>
      <color indexed="9"/>
      <name val="メイリオ"/>
      <charset val="134"/>
    </font>
    <font>
      <b/>
      <sz val="12"/>
      <color rgb="FF00B0F0"/>
      <name val="メイリオ"/>
      <charset val="134"/>
    </font>
    <font>
      <b/>
      <sz val="10"/>
      <color rgb="FF00B0F0"/>
      <name val="メイリオ"/>
      <charset val="134"/>
    </font>
    <font>
      <sz val="10"/>
      <color indexed="8"/>
      <name val="メイリオ"/>
      <charset val="134"/>
    </font>
    <font>
      <sz val="10"/>
      <color rgb="FF00B0F0"/>
      <name val="メイリオ"/>
      <charset val="134"/>
    </font>
    <font>
      <b/>
      <sz val="10"/>
      <color rgb="FFFFFFFF"/>
      <name val="メイリオ"/>
      <charset val="134"/>
    </font>
    <font>
      <sz val="10"/>
      <name val="メイリオ"/>
      <charset val="134"/>
    </font>
    <font>
      <sz val="10"/>
      <color rgb="FF000000"/>
      <name val="メイリオ"/>
      <charset val="134"/>
    </font>
    <font>
      <b/>
      <sz val="10"/>
      <color indexed="8"/>
      <name val="メイリオ"/>
      <charset val="134"/>
    </font>
    <font>
      <sz val="12"/>
      <color rgb="FF000000"/>
      <name val="Calibri"/>
      <family val="2"/>
    </font>
    <font>
      <sz val="10"/>
      <name val="Arial"/>
      <family val="2"/>
    </font>
    <font>
      <b/>
      <sz val="16"/>
      <color indexed="9"/>
      <name val="メイリオ"/>
      <charset val="134"/>
    </font>
    <font>
      <b/>
      <sz val="10"/>
      <color theme="4"/>
      <name val="メイリオ"/>
      <charset val="134"/>
    </font>
    <font>
      <sz val="10"/>
      <color theme="4"/>
      <name val="メイリオ"/>
      <charset val="134"/>
    </font>
    <font>
      <b/>
      <sz val="10"/>
      <color theme="0"/>
      <name val="メイリオ"/>
      <charset val="134"/>
    </font>
    <font>
      <sz val="10"/>
      <color rgb="FFFF0000"/>
      <name val="メイリオ"/>
      <charset val="134"/>
    </font>
    <font>
      <sz val="6"/>
      <name val="ＭＳ Ｐゴシック"/>
      <family val="3"/>
      <charset val="128"/>
    </font>
    <font>
      <b/>
      <sz val="24"/>
      <color indexed="9"/>
      <name val="メイリオ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/>
        <bgColor rgb="FF1155CC"/>
      </patternFill>
    </fill>
    <fill>
      <patternFill patternType="solid">
        <fgColor theme="8"/>
        <bgColor rgb="FF38761D"/>
      </patternFill>
    </fill>
    <fill>
      <patternFill patternType="solid">
        <fgColor theme="8"/>
        <bgColor rgb="FF6FA8D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DC0086"/>
        <bgColor indexed="64"/>
      </patternFill>
    </fill>
    <fill>
      <patternFill patternType="solid">
        <fgColor rgb="FFFFD4E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/>
    </xf>
    <xf numFmtId="177" fontId="5" fillId="3" borderId="2" xfId="0" applyNumberFormat="1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/>
    <xf numFmtId="177" fontId="6" fillId="0" borderId="4" xfId="0" applyNumberFormat="1" applyFont="1" applyFill="1" applyBorder="1" applyAlignment="1"/>
    <xf numFmtId="176" fontId="6" fillId="0" borderId="4" xfId="0" applyNumberFormat="1" applyFont="1" applyFill="1" applyBorder="1" applyAlignment="1"/>
    <xf numFmtId="14" fontId="6" fillId="4" borderId="4" xfId="0" applyNumberFormat="1" applyFont="1" applyFill="1" applyBorder="1" applyAlignment="1"/>
    <xf numFmtId="177" fontId="6" fillId="4" borderId="4" xfId="0" applyNumberFormat="1" applyFont="1" applyFill="1" applyBorder="1" applyAlignment="1"/>
    <xf numFmtId="176" fontId="6" fillId="4" borderId="4" xfId="0" applyNumberFormat="1" applyFont="1" applyFill="1" applyBorder="1" applyAlignment="1"/>
    <xf numFmtId="55" fontId="6" fillId="0" borderId="2" xfId="0" applyNumberFormat="1" applyFont="1" applyFill="1" applyBorder="1" applyAlignment="1">
      <alignment horizontal="right"/>
    </xf>
    <xf numFmtId="0" fontId="5" fillId="3" borderId="2" xfId="0" applyFont="1" applyFill="1" applyBorder="1" applyAlignment="1">
      <alignment horizontal="center" vertical="center" wrapText="1"/>
    </xf>
    <xf numFmtId="9" fontId="5" fillId="3" borderId="2" xfId="0" applyNumberFormat="1" applyFont="1" applyFill="1" applyBorder="1" applyAlignment="1">
      <alignment horizontal="center" vertical="center" wrapText="1"/>
    </xf>
    <xf numFmtId="181" fontId="5" fillId="3" borderId="2" xfId="0" applyNumberFormat="1" applyFont="1" applyFill="1" applyBorder="1" applyAlignment="1">
      <alignment horizontal="center" vertical="center" wrapText="1"/>
    </xf>
    <xf numFmtId="9" fontId="6" fillId="0" borderId="4" xfId="0" applyNumberFormat="1" applyFont="1" applyFill="1" applyBorder="1" applyAlignment="1"/>
    <xf numFmtId="181" fontId="6" fillId="0" borderId="4" xfId="0" applyNumberFormat="1" applyFont="1" applyFill="1" applyBorder="1" applyAlignment="1"/>
    <xf numFmtId="9" fontId="6" fillId="4" borderId="4" xfId="0" applyNumberFormat="1" applyFont="1" applyFill="1" applyBorder="1" applyAlignment="1"/>
    <xf numFmtId="181" fontId="6" fillId="4" borderId="4" xfId="0" applyNumberFormat="1" applyFont="1" applyFill="1" applyBorder="1" applyAlignment="1"/>
    <xf numFmtId="177" fontId="7" fillId="0" borderId="4" xfId="0" applyNumberFormat="1" applyFont="1" applyFill="1" applyBorder="1" applyAlignment="1"/>
    <xf numFmtId="177" fontId="7" fillId="5" borderId="4" xfId="0" applyNumberFormat="1" applyFont="1" applyFill="1" applyBorder="1" applyAlignment="1"/>
    <xf numFmtId="14" fontId="6" fillId="0" borderId="4" xfId="0" applyNumberFormat="1" applyFont="1" applyFill="1" applyBorder="1" applyAlignment="1">
      <alignment horizontal="right"/>
    </xf>
    <xf numFmtId="14" fontId="6" fillId="4" borderId="4" xfId="0" applyNumberFormat="1" applyFont="1" applyFill="1" applyBorder="1" applyAlignment="1">
      <alignment horizontal="right"/>
    </xf>
    <xf numFmtId="182" fontId="8" fillId="7" borderId="6" xfId="0" applyNumberFormat="1" applyFont="1" applyFill="1" applyBorder="1" applyAlignment="1">
      <alignment horizontal="center"/>
    </xf>
    <xf numFmtId="10" fontId="5" fillId="8" borderId="6" xfId="0" applyNumberFormat="1" applyFont="1" applyFill="1" applyBorder="1" applyAlignment="1">
      <alignment horizontal="center"/>
    </xf>
    <xf numFmtId="180" fontId="5" fillId="6" borderId="6" xfId="0" applyNumberFormat="1" applyFont="1" applyFill="1" applyBorder="1" applyAlignment="1"/>
    <xf numFmtId="9" fontId="5" fillId="6" borderId="6" xfId="0" applyNumberFormat="1" applyFont="1" applyFill="1" applyBorder="1" applyAlignment="1">
      <alignment horizontal="center"/>
    </xf>
    <xf numFmtId="55" fontId="9" fillId="9" borderId="7" xfId="0" applyNumberFormat="1" applyFont="1" applyFill="1" applyBorder="1" applyAlignment="1"/>
    <xf numFmtId="55" fontId="9" fillId="0" borderId="11" xfId="0" applyNumberFormat="1" applyFont="1" applyFill="1" applyBorder="1" applyAlignment="1"/>
    <xf numFmtId="180" fontId="7" fillId="0" borderId="6" xfId="0" applyNumberFormat="1" applyFont="1" applyFill="1" applyBorder="1" applyAlignment="1"/>
    <xf numFmtId="9" fontId="7" fillId="0" borderId="6" xfId="0" applyNumberFormat="1" applyFont="1" applyFill="1" applyBorder="1" applyAlignment="1">
      <alignment horizontal="center"/>
    </xf>
    <xf numFmtId="55" fontId="9" fillId="9" borderId="12" xfId="0" applyNumberFormat="1" applyFont="1" applyFill="1" applyBorder="1" applyAlignment="1"/>
    <xf numFmtId="180" fontId="9" fillId="0" borderId="6" xfId="0" applyNumberFormat="1" applyFont="1" applyFill="1" applyBorder="1" applyAlignment="1"/>
    <xf numFmtId="55" fontId="9" fillId="4" borderId="12" xfId="0" applyNumberFormat="1" applyFont="1" applyFill="1" applyBorder="1" applyAlignment="1">
      <alignment horizontal="right"/>
    </xf>
    <xf numFmtId="55" fontId="9" fillId="4" borderId="11" xfId="0" applyNumberFormat="1" applyFont="1" applyFill="1" applyBorder="1" applyAlignment="1"/>
    <xf numFmtId="180" fontId="7" fillId="4" borderId="6" xfId="0" applyNumberFormat="1" applyFont="1" applyFill="1" applyBorder="1" applyAlignment="1"/>
    <xf numFmtId="9" fontId="7" fillId="4" borderId="6" xfId="0" applyNumberFormat="1" applyFont="1" applyFill="1" applyBorder="1" applyAlignment="1">
      <alignment horizontal="center"/>
    </xf>
    <xf numFmtId="180" fontId="9" fillId="4" borderId="6" xfId="0" applyNumberFormat="1" applyFont="1" applyFill="1" applyBorder="1" applyAlignment="1"/>
    <xf numFmtId="55" fontId="9" fillId="9" borderId="0" xfId="0" applyNumberFormat="1" applyFont="1" applyFill="1" applyBorder="1" applyAlignment="1">
      <alignment horizontal="right"/>
    </xf>
    <xf numFmtId="55" fontId="9" fillId="4" borderId="8" xfId="0" applyNumberFormat="1" applyFont="1" applyFill="1" applyBorder="1" applyAlignment="1">
      <alignment horizontal="right"/>
    </xf>
    <xf numFmtId="55" fontId="9" fillId="9" borderId="7" xfId="0" applyNumberFormat="1" applyFont="1" applyFill="1" applyBorder="1" applyAlignment="1">
      <alignment horizontal="right"/>
    </xf>
    <xf numFmtId="55" fontId="9" fillId="9" borderId="12" xfId="0" applyNumberFormat="1" applyFont="1" applyFill="1" applyBorder="1" applyAlignment="1">
      <alignment horizontal="right"/>
    </xf>
    <xf numFmtId="55" fontId="9" fillId="9" borderId="8" xfId="0" applyNumberFormat="1" applyFont="1" applyFill="1" applyBorder="1" applyAlignment="1">
      <alignment horizontal="right"/>
    </xf>
    <xf numFmtId="55" fontId="9" fillId="4" borderId="7" xfId="0" applyNumberFormat="1" applyFont="1" applyFill="1" applyBorder="1" applyAlignment="1">
      <alignment horizontal="right"/>
    </xf>
    <xf numFmtId="182" fontId="5" fillId="7" borderId="6" xfId="0" applyNumberFormat="1" applyFont="1" applyFill="1" applyBorder="1" applyAlignment="1">
      <alignment horizontal="center"/>
    </xf>
    <xf numFmtId="183" fontId="8" fillId="7" borderId="6" xfId="0" applyNumberFormat="1" applyFont="1" applyFill="1" applyBorder="1" applyAlignment="1">
      <alignment horizontal="center"/>
    </xf>
    <xf numFmtId="183" fontId="5" fillId="8" borderId="6" xfId="0" applyNumberFormat="1" applyFont="1" applyFill="1" applyBorder="1" applyAlignment="1">
      <alignment horizontal="center"/>
    </xf>
    <xf numFmtId="9" fontId="5" fillId="6" borderId="6" xfId="0" applyNumberFormat="1" applyFont="1" applyFill="1" applyBorder="1" applyAlignment="1"/>
    <xf numFmtId="184" fontId="5" fillId="6" borderId="6" xfId="0" applyNumberFormat="1" applyFont="1" applyFill="1" applyBorder="1" applyAlignment="1"/>
    <xf numFmtId="9" fontId="7" fillId="0" borderId="6" xfId="0" applyNumberFormat="1" applyFont="1" applyFill="1" applyBorder="1" applyAlignment="1">
      <alignment horizontal="right"/>
    </xf>
    <xf numFmtId="184" fontId="7" fillId="0" borderId="6" xfId="0" applyNumberFormat="1" applyFont="1" applyFill="1" applyBorder="1" applyAlignment="1"/>
    <xf numFmtId="182" fontId="9" fillId="0" borderId="6" xfId="0" applyNumberFormat="1" applyFont="1" applyFill="1" applyBorder="1" applyAlignment="1"/>
    <xf numFmtId="9" fontId="7" fillId="4" borderId="6" xfId="0" applyNumberFormat="1" applyFont="1" applyFill="1" applyBorder="1" applyAlignment="1">
      <alignment horizontal="right"/>
    </xf>
    <xf numFmtId="184" fontId="7" fillId="4" borderId="6" xfId="0" applyNumberFormat="1" applyFont="1" applyFill="1" applyBorder="1" applyAlignment="1"/>
    <xf numFmtId="182" fontId="9" fillId="4" borderId="6" xfId="0" applyNumberFormat="1" applyFont="1" applyFill="1" applyBorder="1" applyAlignment="1"/>
    <xf numFmtId="0" fontId="10" fillId="0" borderId="0" xfId="0" applyFont="1" applyAlignment="1"/>
    <xf numFmtId="0" fontId="2" fillId="3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right" wrapText="1" indent="1"/>
    </xf>
    <xf numFmtId="176" fontId="5" fillId="0" borderId="4" xfId="0" applyNumberFormat="1" applyFont="1" applyFill="1" applyBorder="1" applyAlignment="1"/>
    <xf numFmtId="177" fontId="5" fillId="0" borderId="4" xfId="0" applyNumberFormat="1" applyFont="1" applyFill="1" applyBorder="1" applyAlignment="1"/>
    <xf numFmtId="9" fontId="5" fillId="0" borderId="0" xfId="0" applyNumberFormat="1" applyFont="1" applyAlignment="1"/>
    <xf numFmtId="185" fontId="10" fillId="10" borderId="8" xfId="0" applyNumberFormat="1" applyFont="1" applyFill="1" applyBorder="1" applyAlignment="1">
      <alignment horizontal="right"/>
    </xf>
    <xf numFmtId="9" fontId="7" fillId="10" borderId="6" xfId="0" applyNumberFormat="1" applyFont="1" applyFill="1" applyBorder="1" applyAlignment="1">
      <alignment horizontal="right"/>
    </xf>
    <xf numFmtId="0" fontId="13" fillId="0" borderId="16" xfId="0" applyFont="1" applyBorder="1"/>
    <xf numFmtId="185" fontId="10" fillId="0" borderId="6" xfId="0" applyNumberFormat="1" applyFont="1" applyBorder="1" applyAlignment="1">
      <alignment horizontal="right"/>
    </xf>
    <xf numFmtId="9" fontId="7" fillId="0" borderId="6" xfId="0" applyNumberFormat="1" applyFont="1" applyBorder="1" applyAlignment="1">
      <alignment horizontal="right"/>
    </xf>
    <xf numFmtId="185" fontId="7" fillId="0" borderId="6" xfId="0" applyNumberFormat="1" applyFont="1" applyBorder="1" applyAlignment="1">
      <alignment horizontal="right"/>
    </xf>
    <xf numFmtId="185" fontId="7" fillId="10" borderId="8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10" fillId="0" borderId="18" xfId="0" applyNumberFormat="1" applyFont="1" applyBorder="1" applyAlignment="1"/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right" vertical="center"/>
    </xf>
    <xf numFmtId="55" fontId="9" fillId="10" borderId="11" xfId="0" applyNumberFormat="1" applyFont="1" applyFill="1" applyBorder="1"/>
    <xf numFmtId="177" fontId="9" fillId="10" borderId="6" xfId="0" applyNumberFormat="1" applyFont="1" applyFill="1" applyBorder="1"/>
    <xf numFmtId="55" fontId="9" fillId="0" borderId="11" xfId="0" applyNumberFormat="1" applyFont="1" applyFill="1" applyBorder="1"/>
    <xf numFmtId="177" fontId="7" fillId="0" borderId="6" xfId="0" applyNumberFormat="1" applyFont="1" applyBorder="1" applyAlignment="1"/>
    <xf numFmtId="177" fontId="10" fillId="0" borderId="6" xfId="0" applyNumberFormat="1" applyFont="1" applyBorder="1" applyAlignment="1"/>
    <xf numFmtId="177" fontId="7" fillId="10" borderId="6" xfId="0" applyNumberFormat="1" applyFont="1" applyFill="1" applyBorder="1" applyAlignment="1"/>
    <xf numFmtId="177" fontId="7" fillId="0" borderId="6" xfId="0" applyNumberFormat="1" applyFont="1" applyFill="1" applyBorder="1" applyAlignment="1"/>
    <xf numFmtId="177" fontId="10" fillId="0" borderId="6" xfId="0" applyNumberFormat="1" applyFont="1" applyFill="1" applyBorder="1" applyAlignment="1"/>
    <xf numFmtId="0" fontId="2" fillId="12" borderId="2" xfId="0" applyNumberFormat="1" applyFont="1" applyFill="1" applyBorder="1" applyAlignment="1">
      <alignment horizontal="center" vertical="center" wrapText="1"/>
    </xf>
    <xf numFmtId="0" fontId="15" fillId="12" borderId="2" xfId="0" applyNumberFormat="1" applyFont="1" applyFill="1" applyBorder="1" applyAlignment="1">
      <alignment horizontal="center" vertical="center" wrapText="1"/>
    </xf>
    <xf numFmtId="0" fontId="5" fillId="12" borderId="2" xfId="0" applyNumberFormat="1" applyFont="1" applyFill="1" applyBorder="1" applyAlignment="1">
      <alignment horizontal="center" vertical="center" wrapText="1"/>
    </xf>
    <xf numFmtId="0" fontId="3" fillId="12" borderId="2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2" fillId="12" borderId="2" xfId="0" applyNumberFormat="1" applyFont="1" applyFill="1" applyBorder="1" applyAlignment="1">
      <alignment horizontal="right" vertical="center" wrapText="1"/>
    </xf>
    <xf numFmtId="176" fontId="15" fillId="12" borderId="2" xfId="0" applyNumberFormat="1" applyFont="1" applyFill="1" applyBorder="1" applyAlignment="1">
      <alignment horizontal="center" vertical="center" wrapText="1"/>
    </xf>
    <xf numFmtId="176" fontId="5" fillId="12" borderId="2" xfId="0" applyNumberFormat="1" applyFont="1" applyFill="1" applyBorder="1" applyAlignment="1">
      <alignment horizontal="center" vertical="center" wrapText="1"/>
    </xf>
    <xf numFmtId="177" fontId="3" fillId="12" borderId="2" xfId="0" applyNumberFormat="1" applyFont="1" applyFill="1" applyBorder="1" applyAlignment="1">
      <alignment horizontal="center" vertical="center" wrapText="1"/>
    </xf>
    <xf numFmtId="9" fontId="5" fillId="12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right" indent="1"/>
    </xf>
    <xf numFmtId="176" fontId="16" fillId="0" borderId="4" xfId="0" applyNumberFormat="1" applyFont="1" applyFill="1" applyBorder="1" applyAlignment="1"/>
    <xf numFmtId="176" fontId="7" fillId="0" borderId="4" xfId="0" applyNumberFormat="1" applyFont="1" applyFill="1" applyBorder="1" applyAlignment="1"/>
    <xf numFmtId="9" fontId="7" fillId="0" borderId="4" xfId="0" applyNumberFormat="1" applyFont="1" applyFill="1" applyBorder="1" applyAlignment="1"/>
    <xf numFmtId="14" fontId="6" fillId="13" borderId="4" xfId="0" applyNumberFormat="1" applyFont="1" applyFill="1" applyBorder="1" applyAlignment="1">
      <alignment horizontal="right" indent="1"/>
    </xf>
    <xf numFmtId="176" fontId="16" fillId="13" borderId="4" xfId="0" applyNumberFormat="1" applyFont="1" applyFill="1" applyBorder="1" applyAlignment="1"/>
    <xf numFmtId="176" fontId="7" fillId="13" borderId="4" xfId="0" applyNumberFormat="1" applyFont="1" applyFill="1" applyBorder="1" applyAlignment="1"/>
    <xf numFmtId="177" fontId="6" fillId="13" borderId="4" xfId="0" applyNumberFormat="1" applyFont="1" applyFill="1" applyBorder="1" applyAlignment="1"/>
    <xf numFmtId="9" fontId="7" fillId="13" borderId="4" xfId="0" applyNumberFormat="1" applyFont="1" applyFill="1" applyBorder="1" applyAlignment="1"/>
    <xf numFmtId="0" fontId="17" fillId="12" borderId="0" xfId="0" applyFont="1" applyFill="1" applyAlignment="1">
      <alignment wrapText="1"/>
    </xf>
    <xf numFmtId="176" fontId="17" fillId="12" borderId="0" xfId="0" applyNumberFormat="1" applyFont="1" applyFill="1" applyAlignment="1"/>
    <xf numFmtId="0" fontId="17" fillId="12" borderId="0" xfId="0" applyFont="1" applyFill="1" applyAlignment="1"/>
    <xf numFmtId="176" fontId="3" fillId="12" borderId="2" xfId="0" applyNumberFormat="1" applyFont="1" applyFill="1" applyBorder="1" applyAlignment="1">
      <alignment horizontal="center" vertical="center" wrapText="1"/>
    </xf>
    <xf numFmtId="176" fontId="6" fillId="13" borderId="4" xfId="0" applyNumberFormat="1" applyFont="1" applyFill="1" applyBorder="1" applyAlignment="1"/>
    <xf numFmtId="0" fontId="2" fillId="15" borderId="2" xfId="0" applyNumberFormat="1" applyFont="1" applyFill="1" applyBorder="1" applyAlignment="1">
      <alignment horizontal="center" vertical="center" wrapText="1"/>
    </xf>
    <xf numFmtId="0" fontId="3" fillId="15" borderId="2" xfId="0" applyNumberFormat="1" applyFont="1" applyFill="1" applyBorder="1" applyAlignment="1">
      <alignment horizontal="center" vertical="center" wrapText="1"/>
    </xf>
    <xf numFmtId="0" fontId="4" fillId="15" borderId="2" xfId="0" applyNumberFormat="1" applyFont="1" applyFill="1" applyBorder="1" applyAlignment="1">
      <alignment horizontal="right" vertical="center" wrapText="1"/>
    </xf>
    <xf numFmtId="177" fontId="5" fillId="15" borderId="2" xfId="0" applyNumberFormat="1" applyFont="1" applyFill="1" applyBorder="1" applyAlignment="1">
      <alignment horizontal="center" vertical="center" wrapText="1"/>
    </xf>
    <xf numFmtId="14" fontId="6" fillId="16" borderId="4" xfId="0" applyNumberFormat="1" applyFont="1" applyFill="1" applyBorder="1" applyAlignment="1">
      <alignment horizontal="right" indent="1"/>
    </xf>
    <xf numFmtId="177" fontId="6" fillId="16" borderId="4" xfId="0" applyNumberFormat="1" applyFont="1" applyFill="1" applyBorder="1" applyAlignment="1"/>
    <xf numFmtId="0" fontId="5" fillId="15" borderId="2" xfId="0" applyNumberFormat="1" applyFont="1" applyFill="1" applyBorder="1" applyAlignment="1">
      <alignment horizontal="center" vertical="center" wrapText="1"/>
    </xf>
    <xf numFmtId="176" fontId="5" fillId="15" borderId="2" xfId="0" applyNumberFormat="1" applyFont="1" applyFill="1" applyBorder="1" applyAlignment="1">
      <alignment horizontal="center" vertical="center" wrapText="1"/>
    </xf>
    <xf numFmtId="176" fontId="7" fillId="16" borderId="4" xfId="0" applyNumberFormat="1" applyFont="1" applyFill="1" applyBorder="1" applyAlignment="1"/>
    <xf numFmtId="0" fontId="5" fillId="15" borderId="2" xfId="0" applyFont="1" applyFill="1" applyBorder="1" applyAlignment="1">
      <alignment horizontal="center" vertical="center" wrapText="1"/>
    </xf>
    <xf numFmtId="0" fontId="3" fillId="15" borderId="2" xfId="0" applyFont="1" applyFill="1" applyBorder="1" applyAlignment="1">
      <alignment horizontal="center" vertical="center" wrapText="1"/>
    </xf>
    <xf numFmtId="9" fontId="5" fillId="15" borderId="2" xfId="0" applyNumberFormat="1" applyFont="1" applyFill="1" applyBorder="1" applyAlignment="1">
      <alignment horizontal="center" vertical="center" wrapText="1"/>
    </xf>
    <xf numFmtId="9" fontId="7" fillId="16" borderId="4" xfId="0" applyNumberFormat="1" applyFont="1" applyFill="1" applyBorder="1" applyAlignment="1"/>
    <xf numFmtId="0" fontId="17" fillId="15" borderId="0" xfId="0" applyFont="1" applyFill="1" applyAlignment="1">
      <alignment wrapText="1"/>
    </xf>
    <xf numFmtId="176" fontId="17" fillId="15" borderId="0" xfId="0" applyNumberFormat="1" applyFont="1" applyFill="1" applyAlignment="1"/>
    <xf numFmtId="0" fontId="17" fillId="15" borderId="0" xfId="0" applyFont="1" applyFill="1" applyAlignment="1"/>
    <xf numFmtId="176" fontId="6" fillId="16" borderId="4" xfId="0" applyNumberFormat="1" applyFont="1" applyFill="1" applyBorder="1" applyAlignment="1"/>
    <xf numFmtId="0" fontId="2" fillId="18" borderId="2" xfId="0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2" xfId="0" applyNumberFormat="1" applyFont="1" applyFill="1" applyBorder="1" applyAlignment="1">
      <alignment horizontal="center" vertical="center" wrapText="1"/>
    </xf>
    <xf numFmtId="0" fontId="4" fillId="18" borderId="2" xfId="0" applyFont="1" applyFill="1" applyBorder="1" applyAlignment="1">
      <alignment horizontal="right" vertical="center"/>
    </xf>
    <xf numFmtId="177" fontId="5" fillId="18" borderId="2" xfId="0" applyNumberFormat="1" applyFont="1" applyFill="1" applyBorder="1" applyAlignment="1">
      <alignment horizontal="center" vertical="center" wrapText="1"/>
    </xf>
    <xf numFmtId="14" fontId="6" fillId="19" borderId="4" xfId="0" applyNumberFormat="1" applyFont="1" applyFill="1" applyBorder="1" applyAlignment="1">
      <alignment horizontal="right" indent="1"/>
    </xf>
    <xf numFmtId="177" fontId="6" fillId="19" borderId="4" xfId="0" applyNumberFormat="1" applyFont="1" applyFill="1" applyBorder="1" applyAlignment="1"/>
    <xf numFmtId="178" fontId="13" fillId="0" borderId="2" xfId="0" applyNumberFormat="1" applyFont="1" applyBorder="1" applyAlignment="1"/>
    <xf numFmtId="14" fontId="6" fillId="4" borderId="4" xfId="0" applyNumberFormat="1" applyFont="1" applyFill="1" applyBorder="1" applyAlignment="1">
      <alignment horizontal="right" indent="1"/>
    </xf>
    <xf numFmtId="177" fontId="6" fillId="5" borderId="4" xfId="0" applyNumberFormat="1" applyFont="1" applyFill="1" applyBorder="1" applyAlignment="1"/>
    <xf numFmtId="178" fontId="13" fillId="4" borderId="4" xfId="0" applyNumberFormat="1" applyFont="1" applyFill="1" applyBorder="1" applyAlignment="1"/>
    <xf numFmtId="178" fontId="13" fillId="0" borderId="4" xfId="0" applyNumberFormat="1" applyFont="1" applyBorder="1" applyAlignment="1"/>
    <xf numFmtId="178" fontId="13" fillId="0" borderId="3" xfId="0" applyNumberFormat="1" applyFont="1" applyBorder="1" applyAlignment="1"/>
    <xf numFmtId="21" fontId="5" fillId="3" borderId="2" xfId="0" applyNumberFormat="1" applyFont="1" applyFill="1" applyBorder="1" applyAlignment="1">
      <alignment horizontal="center" vertical="center" wrapText="1"/>
    </xf>
    <xf numFmtId="21" fontId="6" fillId="0" borderId="2" xfId="0" applyNumberFormat="1" applyFont="1" applyFill="1" applyBorder="1" applyAlignment="1"/>
    <xf numFmtId="21" fontId="6" fillId="4" borderId="4" xfId="0" applyNumberFormat="1" applyFont="1" applyFill="1" applyBorder="1" applyAlignment="1"/>
    <xf numFmtId="0" fontId="3" fillId="3" borderId="2" xfId="0" applyNumberFormat="1" applyFont="1" applyFill="1" applyBorder="1" applyAlignment="1">
      <alignment horizontal="center" vertical="center" wrapText="1"/>
    </xf>
    <xf numFmtId="9" fontId="7" fillId="5" borderId="4" xfId="0" applyNumberFormat="1" applyFont="1" applyFill="1" applyBorder="1" applyAlignment="1"/>
    <xf numFmtId="21" fontId="6" fillId="0" borderId="4" xfId="0" applyNumberFormat="1" applyFont="1" applyFill="1" applyBorder="1" applyAlignment="1"/>
    <xf numFmtId="9" fontId="18" fillId="4" borderId="4" xfId="0" applyNumberFormat="1" applyFont="1" applyFill="1" applyBorder="1" applyAlignment="1"/>
    <xf numFmtId="9" fontId="7" fillId="4" borderId="4" xfId="0" applyNumberFormat="1" applyFont="1" applyFill="1" applyBorder="1" applyAlignment="1"/>
    <xf numFmtId="0" fontId="5" fillId="18" borderId="2" xfId="0" applyNumberFormat="1" applyFont="1" applyFill="1" applyBorder="1" applyAlignment="1">
      <alignment horizontal="center" vertical="center" wrapText="1"/>
    </xf>
    <xf numFmtId="9" fontId="7" fillId="19" borderId="4" xfId="0" applyNumberFormat="1" applyFont="1" applyFill="1" applyBorder="1" applyAlignment="1"/>
    <xf numFmtId="0" fontId="8" fillId="15" borderId="2" xfId="0" applyNumberFormat="1" applyFont="1" applyFill="1" applyBorder="1" applyAlignment="1">
      <alignment horizontal="center" vertical="center" wrapText="1"/>
    </xf>
    <xf numFmtId="14" fontId="6" fillId="0" borderId="4" xfId="0" applyNumberFormat="1" applyFont="1" applyFill="1" applyBorder="1" applyAlignment="1">
      <alignment horizontal="left"/>
    </xf>
    <xf numFmtId="14" fontId="6" fillId="16" borderId="4" xfId="0" applyNumberFormat="1" applyFont="1" applyFill="1" applyBorder="1" applyAlignment="1">
      <alignment horizontal="left"/>
    </xf>
    <xf numFmtId="9" fontId="6" fillId="16" borderId="4" xfId="0" applyNumberFormat="1" applyFont="1" applyFill="1" applyBorder="1" applyAlignment="1"/>
    <xf numFmtId="14" fontId="6" fillId="9" borderId="4" xfId="0" applyNumberFormat="1" applyFont="1" applyFill="1" applyBorder="1" applyAlignment="1">
      <alignment horizontal="left"/>
    </xf>
    <xf numFmtId="177" fontId="6" fillId="9" borderId="4" xfId="0" applyNumberFormat="1" applyFont="1" applyFill="1" applyBorder="1" applyAlignment="1"/>
    <xf numFmtId="0" fontId="8" fillId="12" borderId="2" xfId="0" applyNumberFormat="1" applyFont="1" applyFill="1" applyBorder="1" applyAlignment="1">
      <alignment horizontal="center" vertical="center" wrapText="1"/>
    </xf>
    <xf numFmtId="14" fontId="6" fillId="13" borderId="4" xfId="0" applyNumberFormat="1" applyFont="1" applyFill="1" applyBorder="1" applyAlignment="1">
      <alignment horizontal="left"/>
    </xf>
    <xf numFmtId="14" fontId="6" fillId="0" borderId="4" xfId="0" applyNumberFormat="1" applyFont="1" applyFill="1" applyBorder="1" applyAlignment="1">
      <alignment horizontal="left" wrapText="1"/>
    </xf>
    <xf numFmtId="9" fontId="6" fillId="13" borderId="4" xfId="0" applyNumberFormat="1" applyFont="1" applyFill="1" applyBorder="1" applyAlignment="1"/>
    <xf numFmtId="9" fontId="18" fillId="13" borderId="4" xfId="0" applyNumberFormat="1" applyFont="1" applyFill="1" applyBorder="1" applyAlignment="1"/>
    <xf numFmtId="9" fontId="18" fillId="0" borderId="4" xfId="0" applyNumberFormat="1" applyFont="1" applyFill="1" applyBorder="1" applyAlignment="1"/>
    <xf numFmtId="0" fontId="8" fillId="18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horizontal="center" vertical="center" wrapText="1"/>
    </xf>
    <xf numFmtId="0" fontId="1" fillId="17" borderId="0" xfId="0" applyFont="1" applyFill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1" fillId="14" borderId="0" xfId="0" applyFont="1" applyFill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7" fillId="14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4" fontId="12" fillId="0" borderId="0" xfId="0" applyNumberFormat="1" applyFont="1" applyAlignment="1"/>
    <xf numFmtId="0" fontId="13" fillId="0" borderId="16" xfId="0" applyFont="1" applyBorder="1"/>
    <xf numFmtId="0" fontId="10" fillId="10" borderId="8" xfId="0" applyFont="1" applyFill="1" applyBorder="1" applyAlignment="1"/>
    <xf numFmtId="0" fontId="9" fillId="10" borderId="6" xfId="0" applyFont="1" applyFill="1" applyBorder="1"/>
    <xf numFmtId="0" fontId="10" fillId="0" borderId="6" xfId="0" applyFont="1" applyBorder="1" applyAlignment="1"/>
    <xf numFmtId="14" fontId="12" fillId="0" borderId="17" xfId="0" applyNumberFormat="1" applyFont="1" applyBorder="1" applyAlignment="1"/>
    <xf numFmtId="14" fontId="12" fillId="0" borderId="0" xfId="0" applyNumberFormat="1" applyFont="1" applyBorder="1" applyAlignment="1"/>
    <xf numFmtId="0" fontId="0" fillId="0" borderId="0" xfId="0" applyFont="1" applyAlignment="1"/>
    <xf numFmtId="55" fontId="10" fillId="10" borderId="15" xfId="0" applyNumberFormat="1" applyFont="1" applyFill="1" applyBorder="1" applyAlignment="1"/>
    <xf numFmtId="0" fontId="9" fillId="10" borderId="11" xfId="0" applyNumberFormat="1" applyFont="1" applyFill="1" applyBorder="1"/>
    <xf numFmtId="55" fontId="10" fillId="0" borderId="11" xfId="0" applyNumberFormat="1" applyFont="1" applyBorder="1" applyAlignment="1"/>
    <xf numFmtId="0" fontId="9" fillId="0" borderId="11" xfId="0" applyNumberFormat="1" applyFont="1" applyBorder="1"/>
    <xf numFmtId="179" fontId="7" fillId="10" borderId="8" xfId="0" applyNumberFormat="1" applyFont="1" applyFill="1" applyBorder="1" applyAlignment="1"/>
    <xf numFmtId="179" fontId="7" fillId="10" borderId="6" xfId="0" applyNumberFormat="1" applyFont="1" applyFill="1" applyBorder="1"/>
    <xf numFmtId="179" fontId="7" fillId="0" borderId="8" xfId="0" applyNumberFormat="1" applyFont="1" applyFill="1" applyBorder="1" applyAlignment="1"/>
    <xf numFmtId="179" fontId="7" fillId="0" borderId="6" xfId="0" applyNumberFormat="1" applyFont="1" applyFill="1" applyBorder="1"/>
    <xf numFmtId="0" fontId="2" fillId="6" borderId="9" xfId="0" applyFont="1" applyFill="1" applyBorder="1" applyAlignment="1">
      <alignment horizontal="right"/>
    </xf>
    <xf numFmtId="0" fontId="2" fillId="6" borderId="10" xfId="0" applyFont="1" applyFill="1" applyBorder="1" applyAlignment="1">
      <alignment horizontal="right"/>
    </xf>
    <xf numFmtId="0" fontId="20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/>
    </xf>
    <xf numFmtId="0" fontId="9" fillId="3" borderId="6" xfId="0" applyFont="1" applyFill="1" applyBorder="1" applyAlignment="1"/>
    <xf numFmtId="0" fontId="8" fillId="6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182" fontId="8" fillId="6" borderId="6" xfId="0" applyNumberFormat="1" applyFont="1" applyFill="1" applyBorder="1" applyAlignment="1">
      <alignment horizontal="center"/>
    </xf>
    <xf numFmtId="182" fontId="8" fillId="6" borderId="13" xfId="0" applyNumberFormat="1" applyFont="1" applyFill="1" applyBorder="1" applyAlignment="1">
      <alignment horizontal="center"/>
    </xf>
    <xf numFmtId="182" fontId="8" fillId="6" borderId="14" xfId="0" applyNumberFormat="1" applyFont="1" applyFill="1" applyBorder="1" applyAlignment="1">
      <alignment horizontal="center"/>
    </xf>
    <xf numFmtId="182" fontId="8" fillId="6" borderId="11" xfId="0" applyNumberFormat="1" applyFont="1" applyFill="1" applyBorder="1" applyAlignment="1">
      <alignment horizontal="center"/>
    </xf>
    <xf numFmtId="55" fontId="6" fillId="0" borderId="3" xfId="0" applyNumberFormat="1" applyFont="1" applyFill="1" applyBorder="1" applyAlignment="1">
      <alignment horizontal="right"/>
    </xf>
    <xf numFmtId="0" fontId="6" fillId="0" borderId="5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>
      <alignment horizontal="right"/>
    </xf>
    <xf numFmtId="55" fontId="6" fillId="0" borderId="5" xfId="0" applyNumberFormat="1" applyFont="1" applyFill="1" applyBorder="1" applyAlignment="1">
      <alignment horizontal="right"/>
    </xf>
    <xf numFmtId="55" fontId="6" fillId="0" borderId="2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/>
  <colors>
    <mruColors>
      <color rgb="FF833C0C"/>
      <color rgb="FFFF3B3B"/>
      <color rgb="FFE80000"/>
      <color rgb="FFE790B6"/>
      <color rgb="FFCC0000"/>
      <color rgb="FFDC0086"/>
      <color rgb="FFFF1111"/>
      <color rgb="FF009844"/>
      <color rgb="FFFFD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新規ユーザー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潜在顧客!$C$2</c:f>
              <c:strCache>
                <c:ptCount val="1"/>
                <c:pt idx="0">
                  <c:v>新規ユーザー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潜在顧客!$C$5:$C$57</c:f>
              <c:numCache>
                <c:formatCode>#,##0_ </c:formatCode>
                <c:ptCount val="53"/>
                <c:pt idx="0">
                  <c:v>10721</c:v>
                </c:pt>
                <c:pt idx="1">
                  <c:v>11309</c:v>
                </c:pt>
                <c:pt idx="2">
                  <c:v>11144</c:v>
                </c:pt>
                <c:pt idx="3">
                  <c:v>13479</c:v>
                </c:pt>
                <c:pt idx="4">
                  <c:v>12072</c:v>
                </c:pt>
                <c:pt idx="5">
                  <c:v>12562</c:v>
                </c:pt>
                <c:pt idx="6">
                  <c:v>12989</c:v>
                </c:pt>
                <c:pt idx="7">
                  <c:v>12713</c:v>
                </c:pt>
                <c:pt idx="8">
                  <c:v>10712</c:v>
                </c:pt>
                <c:pt idx="9">
                  <c:v>12565</c:v>
                </c:pt>
                <c:pt idx="10">
                  <c:v>10721</c:v>
                </c:pt>
                <c:pt idx="11">
                  <c:v>11309</c:v>
                </c:pt>
                <c:pt idx="12">
                  <c:v>11144</c:v>
                </c:pt>
                <c:pt idx="13">
                  <c:v>13479</c:v>
                </c:pt>
                <c:pt idx="14">
                  <c:v>12072</c:v>
                </c:pt>
                <c:pt idx="15">
                  <c:v>12562</c:v>
                </c:pt>
                <c:pt idx="16">
                  <c:v>12989</c:v>
                </c:pt>
                <c:pt idx="17">
                  <c:v>12713</c:v>
                </c:pt>
                <c:pt idx="18">
                  <c:v>10712</c:v>
                </c:pt>
                <c:pt idx="19">
                  <c:v>12565</c:v>
                </c:pt>
                <c:pt idx="20">
                  <c:v>10721</c:v>
                </c:pt>
                <c:pt idx="21">
                  <c:v>11309</c:v>
                </c:pt>
                <c:pt idx="22">
                  <c:v>11144</c:v>
                </c:pt>
                <c:pt idx="23">
                  <c:v>13479</c:v>
                </c:pt>
                <c:pt idx="24">
                  <c:v>12072</c:v>
                </c:pt>
                <c:pt idx="25">
                  <c:v>12562</c:v>
                </c:pt>
                <c:pt idx="26">
                  <c:v>12989</c:v>
                </c:pt>
                <c:pt idx="27">
                  <c:v>12713</c:v>
                </c:pt>
                <c:pt idx="28">
                  <c:v>10712</c:v>
                </c:pt>
                <c:pt idx="29">
                  <c:v>12565</c:v>
                </c:pt>
                <c:pt idx="30">
                  <c:v>10721</c:v>
                </c:pt>
                <c:pt idx="31">
                  <c:v>11309</c:v>
                </c:pt>
                <c:pt idx="32">
                  <c:v>11144</c:v>
                </c:pt>
                <c:pt idx="33">
                  <c:v>13479</c:v>
                </c:pt>
                <c:pt idx="34">
                  <c:v>12072</c:v>
                </c:pt>
                <c:pt idx="35">
                  <c:v>12562</c:v>
                </c:pt>
                <c:pt idx="36">
                  <c:v>12989</c:v>
                </c:pt>
                <c:pt idx="37">
                  <c:v>12713</c:v>
                </c:pt>
                <c:pt idx="38">
                  <c:v>10712</c:v>
                </c:pt>
                <c:pt idx="39">
                  <c:v>12565</c:v>
                </c:pt>
                <c:pt idx="40">
                  <c:v>10721</c:v>
                </c:pt>
                <c:pt idx="41">
                  <c:v>11309</c:v>
                </c:pt>
                <c:pt idx="42">
                  <c:v>11144</c:v>
                </c:pt>
                <c:pt idx="43">
                  <c:v>13479</c:v>
                </c:pt>
                <c:pt idx="44">
                  <c:v>12072</c:v>
                </c:pt>
                <c:pt idx="45">
                  <c:v>12562</c:v>
                </c:pt>
                <c:pt idx="46">
                  <c:v>12989</c:v>
                </c:pt>
                <c:pt idx="47">
                  <c:v>12713</c:v>
                </c:pt>
                <c:pt idx="48">
                  <c:v>10712</c:v>
                </c:pt>
                <c:pt idx="49">
                  <c:v>12565</c:v>
                </c:pt>
                <c:pt idx="50">
                  <c:v>12989</c:v>
                </c:pt>
                <c:pt idx="51">
                  <c:v>12713</c:v>
                </c:pt>
                <c:pt idx="52">
                  <c:v>10712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89-4A62-A743-20284C1CE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91551"/>
        <c:axId val="932544645"/>
      </c:lineChart>
      <c:dateAx>
        <c:axId val="73891551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  <a:endParaRPr lang="en-US" altLang="en-US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2544645"/>
        <c:crosses val="autoZero"/>
        <c:auto val="1"/>
        <c:lblOffset val="100"/>
        <c:baseTimeUnit val="days"/>
      </c:dateAx>
      <c:valAx>
        <c:axId val="93254464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訪問数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すべてのトラフィック（チャネル）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ノーリファラー（新規ユーザー）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潜在顧客!$F$5:$F$57</c:f>
              <c:numCache>
                <c:formatCode>#,##0_ 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6D-404F-ABF9-2B922C580D34}"/>
            </c:ext>
          </c:extLst>
        </c:ser>
        <c:ser>
          <c:idx val="1"/>
          <c:order val="1"/>
          <c:tx>
            <c:v>オーガニック検索（新規ユーザー）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潜在顧客!$G$5:$G$57</c:f>
              <c:numCache>
                <c:formatCode>#,##0_ </c:formatCode>
                <c:ptCount val="53"/>
                <c:pt idx="0">
                  <c:v>1000</c:v>
                </c:pt>
                <c:pt idx="1">
                  <c:v>1100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6D-404F-ABF9-2B922C580D34}"/>
            </c:ext>
          </c:extLst>
        </c:ser>
        <c:ser>
          <c:idx val="2"/>
          <c:order val="2"/>
          <c:tx>
            <c:v>ソーシャルメディア（新規ユーザー）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潜在顧客!$H$5:$H$57</c:f>
              <c:numCache>
                <c:formatCode>#,##0_ </c:formatCode>
                <c:ptCount val="53"/>
                <c:pt idx="0">
                  <c:v>1100</c:v>
                </c:pt>
                <c:pt idx="1">
                  <c:v>1200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6D-404F-ABF9-2B922C580D34}"/>
            </c:ext>
          </c:extLst>
        </c:ser>
        <c:ser>
          <c:idx val="3"/>
          <c:order val="3"/>
          <c:tx>
            <c:v>参照（新規ユーザー）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潜在顧客!$I$5:$I$57</c:f>
              <c:numCache>
                <c:formatCode>#,##0_ </c:formatCode>
                <c:ptCount val="53"/>
                <c:pt idx="0">
                  <c:v>1200</c:v>
                </c:pt>
                <c:pt idx="1">
                  <c:v>1300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6D-404F-ABF9-2B922C580D34}"/>
            </c:ext>
          </c:extLst>
        </c:ser>
        <c:ser>
          <c:idx val="4"/>
          <c:order val="4"/>
          <c:tx>
            <c:v>リスディング広告（新規ユーザー）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潜在顧客!$J$5:$J$57</c:f>
              <c:numCache>
                <c:formatCode>#,##0_ </c:formatCode>
                <c:ptCount val="53"/>
                <c:pt idx="0">
                  <c:v>13000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6D-404F-ABF9-2B922C580D34}"/>
            </c:ext>
          </c:extLst>
        </c:ser>
        <c:ser>
          <c:idx val="5"/>
          <c:order val="5"/>
          <c:tx>
            <c:v>ディスプレイ広告（新規ユーザー）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潜在顧客!$K$5:$K$57</c:f>
              <c:numCache>
                <c:formatCode>#,##0_ 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6D-404F-ABF9-2B922C580D34}"/>
            </c:ext>
          </c:extLst>
        </c:ser>
        <c:ser>
          <c:idx val="6"/>
          <c:order val="6"/>
          <c:tx>
            <c:v>Eメール（新規ユーザー）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潜在顧客!$L$5:$L$57</c:f>
              <c:numCache>
                <c:formatCode>#,##0_ </c:formatCode>
                <c:ptCount val="53"/>
                <c:pt idx="0">
                  <c:v>500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36D-404F-ABF9-2B922C580D34}"/>
            </c:ext>
          </c:extLst>
        </c:ser>
        <c:ser>
          <c:idx val="7"/>
          <c:order val="7"/>
          <c:tx>
            <c:v>アフィリエイト（新規ユーザー）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潜在顧客!$M$5:$M$57</c:f>
              <c:numCache>
                <c:formatCode>#,##0_ </c:formatCode>
                <c:ptCount val="53"/>
                <c:pt idx="0">
                  <c:v>600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36D-404F-ABF9-2B922C580D34}"/>
            </c:ext>
          </c:extLst>
        </c:ser>
        <c:ser>
          <c:idx val="8"/>
          <c:order val="8"/>
          <c:tx>
            <c:v>その他（新規ユーザー）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潜在顧客!$N$5:$N$57</c:f>
              <c:numCache>
                <c:formatCode>#,##0_ </c:formatCode>
                <c:ptCount val="5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36D-404F-ABF9-2B922C580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4824139"/>
        <c:axId val="600303199"/>
      </c:lineChart>
      <c:dateAx>
        <c:axId val="57482413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0303199"/>
        <c:crosses val="autoZero"/>
        <c:auto val="1"/>
        <c:lblOffset val="100"/>
        <c:baseTimeUnit val="days"/>
      </c:dateAx>
      <c:valAx>
        <c:axId val="600303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すべてのトラフィック（チャネル）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8241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見込み顧客獲得数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見込み顧客!$C$2</c:f>
              <c:strCache>
                <c:ptCount val="1"/>
                <c:pt idx="0">
                  <c:v>見込み顧客獲得数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見込み顧客!$C$5:$C$57</c:f>
              <c:numCache>
                <c:formatCode>#,##0_ </c:formatCode>
                <c:ptCount val="53"/>
                <c:pt idx="0">
                  <c:v>639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  <c:pt idx="51">
                  <c:v>610</c:v>
                </c:pt>
                <c:pt idx="52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45-4855-A480-4D6354AD22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91551"/>
        <c:axId val="932544645"/>
      </c:lineChart>
      <c:dateAx>
        <c:axId val="73891551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  <a:endParaRPr lang="en-US" altLang="en-US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2544645"/>
        <c:crosses val="autoZero"/>
        <c:auto val="1"/>
        <c:lblOffset val="100"/>
        <c:baseTimeUnit val="days"/>
      </c:dateAx>
      <c:valAx>
        <c:axId val="93254464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見込み顧客獲得数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再訪問ユーザー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見込み顧客!$D$5:$D$57</c:f>
              <c:numCache>
                <c:formatCode>#,##0_ </c:formatCode>
                <c:ptCount val="53"/>
                <c:pt idx="0">
                  <c:v>3329</c:v>
                </c:pt>
                <c:pt idx="1">
                  <c:v>13206</c:v>
                </c:pt>
                <c:pt idx="2">
                  <c:v>13498</c:v>
                </c:pt>
                <c:pt idx="3">
                  <c:v>13790</c:v>
                </c:pt>
                <c:pt idx="4">
                  <c:v>14082</c:v>
                </c:pt>
                <c:pt idx="5">
                  <c:v>14374</c:v>
                </c:pt>
                <c:pt idx="6">
                  <c:v>14666</c:v>
                </c:pt>
                <c:pt idx="7">
                  <c:v>14958</c:v>
                </c:pt>
                <c:pt idx="8">
                  <c:v>15250</c:v>
                </c:pt>
                <c:pt idx="9">
                  <c:v>15542</c:v>
                </c:pt>
                <c:pt idx="10">
                  <c:v>15834</c:v>
                </c:pt>
                <c:pt idx="11">
                  <c:v>16126</c:v>
                </c:pt>
                <c:pt idx="12">
                  <c:v>16418</c:v>
                </c:pt>
                <c:pt idx="13">
                  <c:v>16710</c:v>
                </c:pt>
                <c:pt idx="14">
                  <c:v>17002</c:v>
                </c:pt>
                <c:pt idx="15">
                  <c:v>17294</c:v>
                </c:pt>
                <c:pt idx="16">
                  <c:v>17586</c:v>
                </c:pt>
                <c:pt idx="17">
                  <c:v>17878</c:v>
                </c:pt>
                <c:pt idx="18">
                  <c:v>18170</c:v>
                </c:pt>
                <c:pt idx="19">
                  <c:v>18462</c:v>
                </c:pt>
                <c:pt idx="20">
                  <c:v>18754</c:v>
                </c:pt>
                <c:pt idx="21">
                  <c:v>19046</c:v>
                </c:pt>
                <c:pt idx="22">
                  <c:v>19338</c:v>
                </c:pt>
                <c:pt idx="23">
                  <c:v>19630</c:v>
                </c:pt>
                <c:pt idx="24">
                  <c:v>19922</c:v>
                </c:pt>
                <c:pt idx="25">
                  <c:v>20214</c:v>
                </c:pt>
                <c:pt idx="26">
                  <c:v>20506</c:v>
                </c:pt>
                <c:pt idx="27">
                  <c:v>20798</c:v>
                </c:pt>
                <c:pt idx="28">
                  <c:v>21090</c:v>
                </c:pt>
                <c:pt idx="29">
                  <c:v>21382</c:v>
                </c:pt>
                <c:pt idx="30">
                  <c:v>21674</c:v>
                </c:pt>
                <c:pt idx="31">
                  <c:v>21966</c:v>
                </c:pt>
                <c:pt idx="32">
                  <c:v>22258</c:v>
                </c:pt>
                <c:pt idx="33">
                  <c:v>22550</c:v>
                </c:pt>
                <c:pt idx="34">
                  <c:v>22842</c:v>
                </c:pt>
                <c:pt idx="35">
                  <c:v>23134</c:v>
                </c:pt>
                <c:pt idx="36">
                  <c:v>23426</c:v>
                </c:pt>
                <c:pt idx="37">
                  <c:v>23718</c:v>
                </c:pt>
                <c:pt idx="38">
                  <c:v>24010</c:v>
                </c:pt>
                <c:pt idx="39">
                  <c:v>24302</c:v>
                </c:pt>
                <c:pt idx="40">
                  <c:v>24594</c:v>
                </c:pt>
                <c:pt idx="41">
                  <c:v>24886</c:v>
                </c:pt>
                <c:pt idx="42">
                  <c:v>25178</c:v>
                </c:pt>
                <c:pt idx="43">
                  <c:v>25470</c:v>
                </c:pt>
                <c:pt idx="44">
                  <c:v>25762</c:v>
                </c:pt>
                <c:pt idx="45">
                  <c:v>26054</c:v>
                </c:pt>
                <c:pt idx="46">
                  <c:v>26346</c:v>
                </c:pt>
                <c:pt idx="47">
                  <c:v>26638</c:v>
                </c:pt>
                <c:pt idx="48">
                  <c:v>26930</c:v>
                </c:pt>
                <c:pt idx="49">
                  <c:v>27222</c:v>
                </c:pt>
                <c:pt idx="50">
                  <c:v>27514</c:v>
                </c:pt>
                <c:pt idx="51">
                  <c:v>27806</c:v>
                </c:pt>
                <c:pt idx="52">
                  <c:v>28098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E9-4779-8757-960895147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再訪問ユーザー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見込み顧客!$E$5:$E$57</c:f>
              <c:numCache>
                <c:formatCode>#,##0_ </c:formatCode>
                <c:ptCount val="53"/>
                <c:pt idx="0">
                  <c:v>10721</c:v>
                </c:pt>
                <c:pt idx="1">
                  <c:v>16774</c:v>
                </c:pt>
                <c:pt idx="2">
                  <c:v>16774</c:v>
                </c:pt>
                <c:pt idx="3">
                  <c:v>16774</c:v>
                </c:pt>
                <c:pt idx="4">
                  <c:v>16774</c:v>
                </c:pt>
                <c:pt idx="5">
                  <c:v>16774</c:v>
                </c:pt>
                <c:pt idx="6">
                  <c:v>16774</c:v>
                </c:pt>
                <c:pt idx="7">
                  <c:v>16774</c:v>
                </c:pt>
                <c:pt idx="8">
                  <c:v>16774</c:v>
                </c:pt>
                <c:pt idx="9">
                  <c:v>16774</c:v>
                </c:pt>
                <c:pt idx="10">
                  <c:v>16774</c:v>
                </c:pt>
                <c:pt idx="11">
                  <c:v>16774</c:v>
                </c:pt>
                <c:pt idx="12">
                  <c:v>16774</c:v>
                </c:pt>
                <c:pt idx="13">
                  <c:v>16774</c:v>
                </c:pt>
                <c:pt idx="14">
                  <c:v>16774</c:v>
                </c:pt>
                <c:pt idx="15">
                  <c:v>16774</c:v>
                </c:pt>
                <c:pt idx="16">
                  <c:v>16774</c:v>
                </c:pt>
                <c:pt idx="17">
                  <c:v>16774</c:v>
                </c:pt>
                <c:pt idx="18">
                  <c:v>16774</c:v>
                </c:pt>
                <c:pt idx="19">
                  <c:v>16774</c:v>
                </c:pt>
                <c:pt idx="20">
                  <c:v>16774</c:v>
                </c:pt>
                <c:pt idx="21">
                  <c:v>16774</c:v>
                </c:pt>
                <c:pt idx="22">
                  <c:v>16774</c:v>
                </c:pt>
                <c:pt idx="23">
                  <c:v>16774</c:v>
                </c:pt>
                <c:pt idx="24">
                  <c:v>16774</c:v>
                </c:pt>
                <c:pt idx="25">
                  <c:v>16774</c:v>
                </c:pt>
                <c:pt idx="26">
                  <c:v>16774</c:v>
                </c:pt>
                <c:pt idx="27">
                  <c:v>16774</c:v>
                </c:pt>
                <c:pt idx="28">
                  <c:v>16774</c:v>
                </c:pt>
                <c:pt idx="29">
                  <c:v>16774</c:v>
                </c:pt>
                <c:pt idx="30">
                  <c:v>16774</c:v>
                </c:pt>
                <c:pt idx="31">
                  <c:v>16774</c:v>
                </c:pt>
                <c:pt idx="32">
                  <c:v>16774</c:v>
                </c:pt>
                <c:pt idx="33">
                  <c:v>16774</c:v>
                </c:pt>
                <c:pt idx="34">
                  <c:v>16774</c:v>
                </c:pt>
                <c:pt idx="35">
                  <c:v>16774</c:v>
                </c:pt>
                <c:pt idx="36">
                  <c:v>16774</c:v>
                </c:pt>
                <c:pt idx="37">
                  <c:v>16774</c:v>
                </c:pt>
                <c:pt idx="38">
                  <c:v>16774</c:v>
                </c:pt>
                <c:pt idx="39">
                  <c:v>16774</c:v>
                </c:pt>
                <c:pt idx="40">
                  <c:v>16774</c:v>
                </c:pt>
                <c:pt idx="41">
                  <c:v>16774</c:v>
                </c:pt>
                <c:pt idx="42">
                  <c:v>16774</c:v>
                </c:pt>
                <c:pt idx="43">
                  <c:v>16774</c:v>
                </c:pt>
                <c:pt idx="44">
                  <c:v>16774</c:v>
                </c:pt>
                <c:pt idx="45">
                  <c:v>16774</c:v>
                </c:pt>
                <c:pt idx="46">
                  <c:v>16774</c:v>
                </c:pt>
                <c:pt idx="47">
                  <c:v>16774</c:v>
                </c:pt>
                <c:pt idx="48">
                  <c:v>16774</c:v>
                </c:pt>
                <c:pt idx="49">
                  <c:v>16774</c:v>
                </c:pt>
                <c:pt idx="50">
                  <c:v>16774</c:v>
                </c:pt>
                <c:pt idx="51">
                  <c:v>16774</c:v>
                </c:pt>
                <c:pt idx="52">
                  <c:v>16774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73-479E-B5CE-55DF43DC3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見込み顧客!$F$5:$F$57</c:f>
              <c:numCache>
                <c:formatCode>#,##0_ </c:formatCode>
                <c:ptCount val="53"/>
                <c:pt idx="0">
                  <c:v>1870</c:v>
                </c:pt>
                <c:pt idx="1">
                  <c:v>2864</c:v>
                </c:pt>
                <c:pt idx="2">
                  <c:v>2864</c:v>
                </c:pt>
                <c:pt idx="3">
                  <c:v>2864</c:v>
                </c:pt>
                <c:pt idx="4">
                  <c:v>2864</c:v>
                </c:pt>
                <c:pt idx="5">
                  <c:v>2864</c:v>
                </c:pt>
                <c:pt idx="6">
                  <c:v>2864</c:v>
                </c:pt>
                <c:pt idx="7">
                  <c:v>2864</c:v>
                </c:pt>
                <c:pt idx="8">
                  <c:v>2864</c:v>
                </c:pt>
                <c:pt idx="9">
                  <c:v>2864</c:v>
                </c:pt>
                <c:pt idx="10">
                  <c:v>2864</c:v>
                </c:pt>
                <c:pt idx="11">
                  <c:v>2864</c:v>
                </c:pt>
                <c:pt idx="12">
                  <c:v>2864</c:v>
                </c:pt>
                <c:pt idx="13">
                  <c:v>2864</c:v>
                </c:pt>
                <c:pt idx="14">
                  <c:v>2864</c:v>
                </c:pt>
                <c:pt idx="15">
                  <c:v>2864</c:v>
                </c:pt>
                <c:pt idx="16">
                  <c:v>2864</c:v>
                </c:pt>
                <c:pt idx="17">
                  <c:v>2864</c:v>
                </c:pt>
                <c:pt idx="18">
                  <c:v>2864</c:v>
                </c:pt>
                <c:pt idx="19">
                  <c:v>2864</c:v>
                </c:pt>
                <c:pt idx="20">
                  <c:v>2864</c:v>
                </c:pt>
                <c:pt idx="21">
                  <c:v>2864</c:v>
                </c:pt>
                <c:pt idx="22">
                  <c:v>2864</c:v>
                </c:pt>
                <c:pt idx="23">
                  <c:v>2864</c:v>
                </c:pt>
                <c:pt idx="24">
                  <c:v>2864</c:v>
                </c:pt>
                <c:pt idx="25">
                  <c:v>2864</c:v>
                </c:pt>
                <c:pt idx="26">
                  <c:v>2864</c:v>
                </c:pt>
                <c:pt idx="27">
                  <c:v>2864</c:v>
                </c:pt>
                <c:pt idx="28">
                  <c:v>2864</c:v>
                </c:pt>
                <c:pt idx="29">
                  <c:v>2864</c:v>
                </c:pt>
                <c:pt idx="30">
                  <c:v>2864</c:v>
                </c:pt>
                <c:pt idx="31">
                  <c:v>2864</c:v>
                </c:pt>
                <c:pt idx="32">
                  <c:v>2864</c:v>
                </c:pt>
                <c:pt idx="33">
                  <c:v>2864</c:v>
                </c:pt>
                <c:pt idx="34">
                  <c:v>2864</c:v>
                </c:pt>
                <c:pt idx="35">
                  <c:v>2864</c:v>
                </c:pt>
                <c:pt idx="36">
                  <c:v>2864</c:v>
                </c:pt>
                <c:pt idx="37">
                  <c:v>2864</c:v>
                </c:pt>
                <c:pt idx="38">
                  <c:v>2864</c:v>
                </c:pt>
                <c:pt idx="39">
                  <c:v>2864</c:v>
                </c:pt>
                <c:pt idx="40">
                  <c:v>2864</c:v>
                </c:pt>
                <c:pt idx="41">
                  <c:v>2864</c:v>
                </c:pt>
                <c:pt idx="42">
                  <c:v>2864</c:v>
                </c:pt>
                <c:pt idx="43">
                  <c:v>2864</c:v>
                </c:pt>
                <c:pt idx="44">
                  <c:v>2864</c:v>
                </c:pt>
                <c:pt idx="45">
                  <c:v>2864</c:v>
                </c:pt>
                <c:pt idx="46">
                  <c:v>2864</c:v>
                </c:pt>
                <c:pt idx="47">
                  <c:v>2864</c:v>
                </c:pt>
                <c:pt idx="48">
                  <c:v>2864</c:v>
                </c:pt>
                <c:pt idx="49">
                  <c:v>2864</c:v>
                </c:pt>
                <c:pt idx="50">
                  <c:v>2864</c:v>
                </c:pt>
                <c:pt idx="51">
                  <c:v>2864</c:v>
                </c:pt>
                <c:pt idx="52">
                  <c:v>2864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48-4D52-B918-913D6EEC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</a:t>
                </a:r>
                <a:r>
                  <a:rPr lang="en-US" altLang="ja-JP" b="1">
                    <a:latin typeface="メイリオ" panose="020B0604030504040204" charset="-128"/>
                    <a:ea typeface="メイリオ" panose="020B0604030504040204" charset="-128"/>
                  </a:rPr>
                  <a:t>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ノーリファラー（再訪問ユーザー）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見込み顧客!$S$5:$S$57</c:f>
              <c:numCache>
                <c:formatCode>#,##0_ </c:formatCode>
                <c:ptCount val="53"/>
                <c:pt idx="0">
                  <c:v>873</c:v>
                </c:pt>
                <c:pt idx="1">
                  <c:v>655</c:v>
                </c:pt>
                <c:pt idx="2">
                  <c:v>720</c:v>
                </c:pt>
                <c:pt idx="3">
                  <c:v>696</c:v>
                </c:pt>
                <c:pt idx="4">
                  <c:v>1000</c:v>
                </c:pt>
                <c:pt idx="5">
                  <c:v>1200</c:v>
                </c:pt>
                <c:pt idx="6">
                  <c:v>1121.93333333333</c:v>
                </c:pt>
                <c:pt idx="7">
                  <c:v>1197.5333333333299</c:v>
                </c:pt>
                <c:pt idx="8">
                  <c:v>1273.13333333333</c:v>
                </c:pt>
                <c:pt idx="9">
                  <c:v>1348.7333333333299</c:v>
                </c:pt>
                <c:pt idx="10">
                  <c:v>1424.3333333333301</c:v>
                </c:pt>
                <c:pt idx="11">
                  <c:v>1499.93333333333</c:v>
                </c:pt>
                <c:pt idx="12">
                  <c:v>1575.5333333333299</c:v>
                </c:pt>
                <c:pt idx="13">
                  <c:v>1651.13333333333</c:v>
                </c:pt>
                <c:pt idx="14">
                  <c:v>1726.7333333333299</c:v>
                </c:pt>
                <c:pt idx="15">
                  <c:v>1802.3333333333301</c:v>
                </c:pt>
                <c:pt idx="16">
                  <c:v>1877.93333333333</c:v>
                </c:pt>
                <c:pt idx="17">
                  <c:v>1953.5333333333299</c:v>
                </c:pt>
                <c:pt idx="18">
                  <c:v>2029.13333333333</c:v>
                </c:pt>
                <c:pt idx="19">
                  <c:v>2104.7333333333299</c:v>
                </c:pt>
                <c:pt idx="20">
                  <c:v>2180.3333333333298</c:v>
                </c:pt>
                <c:pt idx="21">
                  <c:v>2255.9333333333302</c:v>
                </c:pt>
                <c:pt idx="22">
                  <c:v>2331.5333333333301</c:v>
                </c:pt>
                <c:pt idx="23">
                  <c:v>2407.13333333333</c:v>
                </c:pt>
                <c:pt idx="24">
                  <c:v>2482.7333333333299</c:v>
                </c:pt>
                <c:pt idx="25">
                  <c:v>2558.3333333333298</c:v>
                </c:pt>
                <c:pt idx="26">
                  <c:v>2633.9333333333302</c:v>
                </c:pt>
                <c:pt idx="27">
                  <c:v>2709.5333333333301</c:v>
                </c:pt>
                <c:pt idx="28">
                  <c:v>2785.13333333333</c:v>
                </c:pt>
                <c:pt idx="29">
                  <c:v>2860.7333333333299</c:v>
                </c:pt>
                <c:pt idx="30">
                  <c:v>2936.3333333333298</c:v>
                </c:pt>
                <c:pt idx="31">
                  <c:v>3011.9333333333302</c:v>
                </c:pt>
                <c:pt idx="32">
                  <c:v>3087.5333333333301</c:v>
                </c:pt>
                <c:pt idx="33">
                  <c:v>3163.13333333333</c:v>
                </c:pt>
                <c:pt idx="34">
                  <c:v>3238.7333333333299</c:v>
                </c:pt>
                <c:pt idx="35">
                  <c:v>3314.3333333333298</c:v>
                </c:pt>
                <c:pt idx="36">
                  <c:v>3389.9333333333302</c:v>
                </c:pt>
                <c:pt idx="37">
                  <c:v>3465.5333333333301</c:v>
                </c:pt>
                <c:pt idx="38">
                  <c:v>3541.13333333333</c:v>
                </c:pt>
                <c:pt idx="39">
                  <c:v>3616.7333333333299</c:v>
                </c:pt>
                <c:pt idx="40">
                  <c:v>3692.3333333333298</c:v>
                </c:pt>
                <c:pt idx="41">
                  <c:v>3767.9333333333302</c:v>
                </c:pt>
                <c:pt idx="42">
                  <c:v>3843.5333333333301</c:v>
                </c:pt>
                <c:pt idx="43">
                  <c:v>3919.13333333333</c:v>
                </c:pt>
                <c:pt idx="44">
                  <c:v>3994.7333333333299</c:v>
                </c:pt>
                <c:pt idx="45">
                  <c:v>4070.3333333333298</c:v>
                </c:pt>
                <c:pt idx="46">
                  <c:v>4145.9333333333298</c:v>
                </c:pt>
                <c:pt idx="47">
                  <c:v>4221.5333333333301</c:v>
                </c:pt>
                <c:pt idx="48">
                  <c:v>4297.1333333333296</c:v>
                </c:pt>
                <c:pt idx="49">
                  <c:v>4372.7333333333299</c:v>
                </c:pt>
                <c:pt idx="50">
                  <c:v>4448.3333333333303</c:v>
                </c:pt>
                <c:pt idx="51">
                  <c:v>4523.9333333333298</c:v>
                </c:pt>
                <c:pt idx="52">
                  <c:v>4599.5333333333301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81-4398-B7EF-287EAA448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ノーリファラー（再訪問ユーザー）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イベント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見込み顧客!$T$5:$T$57</c:f>
              <c:numCache>
                <c:formatCode>#,##0_ </c:formatCode>
                <c:ptCount val="53"/>
                <c:pt idx="0">
                  <c:v>8214</c:v>
                </c:pt>
                <c:pt idx="1">
                  <c:v>655</c:v>
                </c:pt>
                <c:pt idx="2">
                  <c:v>720</c:v>
                </c:pt>
                <c:pt idx="3">
                  <c:v>696</c:v>
                </c:pt>
                <c:pt idx="4">
                  <c:v>1000</c:v>
                </c:pt>
                <c:pt idx="5">
                  <c:v>1200</c:v>
                </c:pt>
                <c:pt idx="6">
                  <c:v>1121.93333333333</c:v>
                </c:pt>
                <c:pt idx="7">
                  <c:v>1197.5333333333299</c:v>
                </c:pt>
                <c:pt idx="8">
                  <c:v>1273.13333333333</c:v>
                </c:pt>
                <c:pt idx="9">
                  <c:v>1348.7333333333299</c:v>
                </c:pt>
                <c:pt idx="10">
                  <c:v>1424.3333333333301</c:v>
                </c:pt>
                <c:pt idx="11">
                  <c:v>1499.93333333333</c:v>
                </c:pt>
                <c:pt idx="12">
                  <c:v>1575.5333333333299</c:v>
                </c:pt>
                <c:pt idx="13">
                  <c:v>1651.13333333333</c:v>
                </c:pt>
                <c:pt idx="14">
                  <c:v>1726.7333333333299</c:v>
                </c:pt>
                <c:pt idx="15">
                  <c:v>1802.3333333333301</c:v>
                </c:pt>
                <c:pt idx="16">
                  <c:v>1877.93333333333</c:v>
                </c:pt>
                <c:pt idx="17">
                  <c:v>1953.5333333333299</c:v>
                </c:pt>
                <c:pt idx="18">
                  <c:v>2029.13333333333</c:v>
                </c:pt>
                <c:pt idx="19">
                  <c:v>2104.7333333333299</c:v>
                </c:pt>
                <c:pt idx="20">
                  <c:v>2180.3333333333298</c:v>
                </c:pt>
                <c:pt idx="21">
                  <c:v>2255.9333333333302</c:v>
                </c:pt>
                <c:pt idx="22">
                  <c:v>2331.5333333333301</c:v>
                </c:pt>
                <c:pt idx="23">
                  <c:v>2407.13333333333</c:v>
                </c:pt>
                <c:pt idx="24">
                  <c:v>2482.7333333333299</c:v>
                </c:pt>
                <c:pt idx="25">
                  <c:v>2558.3333333333298</c:v>
                </c:pt>
                <c:pt idx="26">
                  <c:v>2633.9333333333302</c:v>
                </c:pt>
                <c:pt idx="27">
                  <c:v>2709.5333333333301</c:v>
                </c:pt>
                <c:pt idx="28">
                  <c:v>2785.13333333333</c:v>
                </c:pt>
                <c:pt idx="29">
                  <c:v>2860.7333333333299</c:v>
                </c:pt>
                <c:pt idx="30">
                  <c:v>2936.3333333333298</c:v>
                </c:pt>
                <c:pt idx="31">
                  <c:v>3011.9333333333302</c:v>
                </c:pt>
                <c:pt idx="32">
                  <c:v>3087.5333333333301</c:v>
                </c:pt>
                <c:pt idx="33">
                  <c:v>3163.13333333333</c:v>
                </c:pt>
                <c:pt idx="34">
                  <c:v>3238.7333333333299</c:v>
                </c:pt>
                <c:pt idx="35">
                  <c:v>3314.3333333333298</c:v>
                </c:pt>
                <c:pt idx="36">
                  <c:v>3389.9333333333302</c:v>
                </c:pt>
                <c:pt idx="37">
                  <c:v>3465.5333333333301</c:v>
                </c:pt>
                <c:pt idx="38">
                  <c:v>3541.13333333333</c:v>
                </c:pt>
                <c:pt idx="39">
                  <c:v>3616.7333333333299</c:v>
                </c:pt>
                <c:pt idx="40">
                  <c:v>3692.3333333333298</c:v>
                </c:pt>
                <c:pt idx="41">
                  <c:v>3767.9333333333302</c:v>
                </c:pt>
                <c:pt idx="42">
                  <c:v>3843.5333333333301</c:v>
                </c:pt>
                <c:pt idx="43">
                  <c:v>3919.13333333333</c:v>
                </c:pt>
                <c:pt idx="44">
                  <c:v>3994.7333333333299</c:v>
                </c:pt>
                <c:pt idx="45">
                  <c:v>4070.3333333333298</c:v>
                </c:pt>
                <c:pt idx="46">
                  <c:v>4145.9333333333298</c:v>
                </c:pt>
                <c:pt idx="47">
                  <c:v>4221.5333333333301</c:v>
                </c:pt>
                <c:pt idx="48">
                  <c:v>4297.1333333333296</c:v>
                </c:pt>
                <c:pt idx="49">
                  <c:v>4372.7333333333299</c:v>
                </c:pt>
                <c:pt idx="50">
                  <c:v>4448.3333333333303</c:v>
                </c:pt>
                <c:pt idx="51">
                  <c:v>4523.9333333333298</c:v>
                </c:pt>
                <c:pt idx="52">
                  <c:v>4599.5333333333301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A5-4CEE-826E-38D98F216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イベント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再訪問の頻度9-14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見込み顧客!$M$5:$M$57</c:f>
              <c:numCache>
                <c:formatCode>#,##0_ </c:formatCode>
                <c:ptCount val="53"/>
                <c:pt idx="0">
                  <c:v>394</c:v>
                </c:pt>
                <c:pt idx="1">
                  <c:v>564</c:v>
                </c:pt>
                <c:pt idx="2">
                  <c:v>564</c:v>
                </c:pt>
                <c:pt idx="3">
                  <c:v>564</c:v>
                </c:pt>
                <c:pt idx="4">
                  <c:v>564</c:v>
                </c:pt>
                <c:pt idx="5">
                  <c:v>564</c:v>
                </c:pt>
                <c:pt idx="6">
                  <c:v>564</c:v>
                </c:pt>
                <c:pt idx="7">
                  <c:v>564</c:v>
                </c:pt>
                <c:pt idx="8">
                  <c:v>564</c:v>
                </c:pt>
                <c:pt idx="9">
                  <c:v>564</c:v>
                </c:pt>
                <c:pt idx="10">
                  <c:v>564</c:v>
                </c:pt>
                <c:pt idx="11">
                  <c:v>564</c:v>
                </c:pt>
                <c:pt idx="12">
                  <c:v>564</c:v>
                </c:pt>
                <c:pt idx="13">
                  <c:v>564</c:v>
                </c:pt>
                <c:pt idx="14">
                  <c:v>564</c:v>
                </c:pt>
                <c:pt idx="15">
                  <c:v>564</c:v>
                </c:pt>
                <c:pt idx="16">
                  <c:v>564</c:v>
                </c:pt>
                <c:pt idx="17">
                  <c:v>564</c:v>
                </c:pt>
                <c:pt idx="18">
                  <c:v>564</c:v>
                </c:pt>
                <c:pt idx="19">
                  <c:v>564</c:v>
                </c:pt>
                <c:pt idx="20">
                  <c:v>564</c:v>
                </c:pt>
                <c:pt idx="21">
                  <c:v>564</c:v>
                </c:pt>
                <c:pt idx="22">
                  <c:v>564</c:v>
                </c:pt>
                <c:pt idx="23">
                  <c:v>564</c:v>
                </c:pt>
                <c:pt idx="24">
                  <c:v>564</c:v>
                </c:pt>
                <c:pt idx="25">
                  <c:v>564</c:v>
                </c:pt>
                <c:pt idx="26">
                  <c:v>564</c:v>
                </c:pt>
                <c:pt idx="27">
                  <c:v>564</c:v>
                </c:pt>
                <c:pt idx="28">
                  <c:v>564</c:v>
                </c:pt>
                <c:pt idx="29">
                  <c:v>564</c:v>
                </c:pt>
                <c:pt idx="30">
                  <c:v>564</c:v>
                </c:pt>
                <c:pt idx="31">
                  <c:v>564</c:v>
                </c:pt>
                <c:pt idx="32">
                  <c:v>564</c:v>
                </c:pt>
                <c:pt idx="33">
                  <c:v>564</c:v>
                </c:pt>
                <c:pt idx="34">
                  <c:v>564</c:v>
                </c:pt>
                <c:pt idx="35">
                  <c:v>564</c:v>
                </c:pt>
                <c:pt idx="36">
                  <c:v>564</c:v>
                </c:pt>
                <c:pt idx="37">
                  <c:v>564</c:v>
                </c:pt>
                <c:pt idx="38">
                  <c:v>564</c:v>
                </c:pt>
                <c:pt idx="39">
                  <c:v>564</c:v>
                </c:pt>
                <c:pt idx="40">
                  <c:v>564</c:v>
                </c:pt>
                <c:pt idx="41">
                  <c:v>564</c:v>
                </c:pt>
                <c:pt idx="42">
                  <c:v>564</c:v>
                </c:pt>
                <c:pt idx="43">
                  <c:v>564</c:v>
                </c:pt>
                <c:pt idx="44">
                  <c:v>564</c:v>
                </c:pt>
                <c:pt idx="45">
                  <c:v>564</c:v>
                </c:pt>
                <c:pt idx="46">
                  <c:v>564</c:v>
                </c:pt>
                <c:pt idx="47">
                  <c:v>564</c:v>
                </c:pt>
                <c:pt idx="48">
                  <c:v>564</c:v>
                </c:pt>
                <c:pt idx="49">
                  <c:v>564</c:v>
                </c:pt>
                <c:pt idx="50">
                  <c:v>564</c:v>
                </c:pt>
                <c:pt idx="51">
                  <c:v>564</c:v>
                </c:pt>
                <c:pt idx="52">
                  <c:v>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91-418E-A3D8-477CCF38E8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再訪問の頻度9-14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再訪問の頻度15-25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見込み顧客!$N$5:$N$57</c:f>
              <c:numCache>
                <c:formatCode>#,##0_ </c:formatCode>
                <c:ptCount val="53"/>
                <c:pt idx="0">
                  <c:v>180</c:v>
                </c:pt>
                <c:pt idx="1">
                  <c:v>287</c:v>
                </c:pt>
                <c:pt idx="2">
                  <c:v>287</c:v>
                </c:pt>
                <c:pt idx="3">
                  <c:v>287</c:v>
                </c:pt>
                <c:pt idx="4">
                  <c:v>287</c:v>
                </c:pt>
                <c:pt idx="5">
                  <c:v>287</c:v>
                </c:pt>
                <c:pt idx="6">
                  <c:v>287</c:v>
                </c:pt>
                <c:pt idx="7">
                  <c:v>287</c:v>
                </c:pt>
                <c:pt idx="8">
                  <c:v>287</c:v>
                </c:pt>
                <c:pt idx="9">
                  <c:v>287</c:v>
                </c:pt>
                <c:pt idx="10">
                  <c:v>287</c:v>
                </c:pt>
                <c:pt idx="11">
                  <c:v>287</c:v>
                </c:pt>
                <c:pt idx="12">
                  <c:v>287</c:v>
                </c:pt>
                <c:pt idx="13">
                  <c:v>287</c:v>
                </c:pt>
                <c:pt idx="14">
                  <c:v>287</c:v>
                </c:pt>
                <c:pt idx="15">
                  <c:v>287</c:v>
                </c:pt>
                <c:pt idx="16">
                  <c:v>287</c:v>
                </c:pt>
                <c:pt idx="17">
                  <c:v>287</c:v>
                </c:pt>
                <c:pt idx="18">
                  <c:v>287</c:v>
                </c:pt>
                <c:pt idx="19">
                  <c:v>287</c:v>
                </c:pt>
                <c:pt idx="20">
                  <c:v>287</c:v>
                </c:pt>
                <c:pt idx="21">
                  <c:v>287</c:v>
                </c:pt>
                <c:pt idx="22">
                  <c:v>287</c:v>
                </c:pt>
                <c:pt idx="23">
                  <c:v>287</c:v>
                </c:pt>
                <c:pt idx="24">
                  <c:v>287</c:v>
                </c:pt>
                <c:pt idx="25">
                  <c:v>287</c:v>
                </c:pt>
                <c:pt idx="26">
                  <c:v>287</c:v>
                </c:pt>
                <c:pt idx="27">
                  <c:v>287</c:v>
                </c:pt>
                <c:pt idx="28">
                  <c:v>287</c:v>
                </c:pt>
                <c:pt idx="29">
                  <c:v>287</c:v>
                </c:pt>
                <c:pt idx="30">
                  <c:v>287</c:v>
                </c:pt>
                <c:pt idx="31">
                  <c:v>287</c:v>
                </c:pt>
                <c:pt idx="32">
                  <c:v>287</c:v>
                </c:pt>
                <c:pt idx="33">
                  <c:v>287</c:v>
                </c:pt>
                <c:pt idx="34">
                  <c:v>287</c:v>
                </c:pt>
                <c:pt idx="35">
                  <c:v>287</c:v>
                </c:pt>
                <c:pt idx="36">
                  <c:v>287</c:v>
                </c:pt>
                <c:pt idx="37">
                  <c:v>287</c:v>
                </c:pt>
                <c:pt idx="38">
                  <c:v>287</c:v>
                </c:pt>
                <c:pt idx="39">
                  <c:v>287</c:v>
                </c:pt>
                <c:pt idx="40">
                  <c:v>287</c:v>
                </c:pt>
                <c:pt idx="41">
                  <c:v>287</c:v>
                </c:pt>
                <c:pt idx="42">
                  <c:v>287</c:v>
                </c:pt>
                <c:pt idx="43">
                  <c:v>287</c:v>
                </c:pt>
                <c:pt idx="44">
                  <c:v>287</c:v>
                </c:pt>
                <c:pt idx="45">
                  <c:v>287</c:v>
                </c:pt>
                <c:pt idx="46">
                  <c:v>287</c:v>
                </c:pt>
                <c:pt idx="47">
                  <c:v>287</c:v>
                </c:pt>
                <c:pt idx="48">
                  <c:v>287</c:v>
                </c:pt>
                <c:pt idx="49">
                  <c:v>287</c:v>
                </c:pt>
                <c:pt idx="50">
                  <c:v>287</c:v>
                </c:pt>
                <c:pt idx="51">
                  <c:v>287</c:v>
                </c:pt>
                <c:pt idx="52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54-43F9-ACB6-56666F6A73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再訪問の頻度15-25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再訪問の頻度15-25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見込み顧客!$N$5:$N$57</c:f>
              <c:numCache>
                <c:formatCode>#,##0_ </c:formatCode>
                <c:ptCount val="53"/>
                <c:pt idx="0">
                  <c:v>180</c:v>
                </c:pt>
                <c:pt idx="1">
                  <c:v>287</c:v>
                </c:pt>
                <c:pt idx="2">
                  <c:v>287</c:v>
                </c:pt>
                <c:pt idx="3">
                  <c:v>287</c:v>
                </c:pt>
                <c:pt idx="4">
                  <c:v>287</c:v>
                </c:pt>
                <c:pt idx="5">
                  <c:v>287</c:v>
                </c:pt>
                <c:pt idx="6">
                  <c:v>287</c:v>
                </c:pt>
                <c:pt idx="7">
                  <c:v>287</c:v>
                </c:pt>
                <c:pt idx="8">
                  <c:v>287</c:v>
                </c:pt>
                <c:pt idx="9">
                  <c:v>287</c:v>
                </c:pt>
                <c:pt idx="10">
                  <c:v>287</c:v>
                </c:pt>
                <c:pt idx="11">
                  <c:v>287</c:v>
                </c:pt>
                <c:pt idx="12">
                  <c:v>287</c:v>
                </c:pt>
                <c:pt idx="13">
                  <c:v>287</c:v>
                </c:pt>
                <c:pt idx="14">
                  <c:v>287</c:v>
                </c:pt>
                <c:pt idx="15">
                  <c:v>287</c:v>
                </c:pt>
                <c:pt idx="16">
                  <c:v>287</c:v>
                </c:pt>
                <c:pt idx="17">
                  <c:v>287</c:v>
                </c:pt>
                <c:pt idx="18">
                  <c:v>287</c:v>
                </c:pt>
                <c:pt idx="19">
                  <c:v>287</c:v>
                </c:pt>
                <c:pt idx="20">
                  <c:v>287</c:v>
                </c:pt>
                <c:pt idx="21">
                  <c:v>287</c:v>
                </c:pt>
                <c:pt idx="22">
                  <c:v>287</c:v>
                </c:pt>
                <c:pt idx="23">
                  <c:v>287</c:v>
                </c:pt>
                <c:pt idx="24">
                  <c:v>287</c:v>
                </c:pt>
                <c:pt idx="25">
                  <c:v>287</c:v>
                </c:pt>
                <c:pt idx="26">
                  <c:v>287</c:v>
                </c:pt>
                <c:pt idx="27">
                  <c:v>287</c:v>
                </c:pt>
                <c:pt idx="28">
                  <c:v>287</c:v>
                </c:pt>
                <c:pt idx="29">
                  <c:v>287</c:v>
                </c:pt>
                <c:pt idx="30">
                  <c:v>287</c:v>
                </c:pt>
                <c:pt idx="31">
                  <c:v>287</c:v>
                </c:pt>
                <c:pt idx="32">
                  <c:v>287</c:v>
                </c:pt>
                <c:pt idx="33">
                  <c:v>287</c:v>
                </c:pt>
                <c:pt idx="34">
                  <c:v>287</c:v>
                </c:pt>
                <c:pt idx="35">
                  <c:v>287</c:v>
                </c:pt>
                <c:pt idx="36">
                  <c:v>287</c:v>
                </c:pt>
                <c:pt idx="37">
                  <c:v>287</c:v>
                </c:pt>
                <c:pt idx="38">
                  <c:v>287</c:v>
                </c:pt>
                <c:pt idx="39">
                  <c:v>287</c:v>
                </c:pt>
                <c:pt idx="40">
                  <c:v>287</c:v>
                </c:pt>
                <c:pt idx="41">
                  <c:v>287</c:v>
                </c:pt>
                <c:pt idx="42">
                  <c:v>287</c:v>
                </c:pt>
                <c:pt idx="43">
                  <c:v>287</c:v>
                </c:pt>
                <c:pt idx="44">
                  <c:v>287</c:v>
                </c:pt>
                <c:pt idx="45">
                  <c:v>287</c:v>
                </c:pt>
                <c:pt idx="46">
                  <c:v>287</c:v>
                </c:pt>
                <c:pt idx="47">
                  <c:v>287</c:v>
                </c:pt>
                <c:pt idx="48">
                  <c:v>287</c:v>
                </c:pt>
                <c:pt idx="49">
                  <c:v>287</c:v>
                </c:pt>
                <c:pt idx="50">
                  <c:v>287</c:v>
                </c:pt>
                <c:pt idx="51">
                  <c:v>287</c:v>
                </c:pt>
                <c:pt idx="52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0A-4F5C-BD5D-1B899D4B8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再訪問の頻度15-25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ユーザー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潜在顧客!$D$5:$D$57</c:f>
              <c:numCache>
                <c:formatCode>#,##0_ </c:formatCode>
                <c:ptCount val="53"/>
                <c:pt idx="0">
                  <c:v>12914</c:v>
                </c:pt>
                <c:pt idx="1">
                  <c:v>13206</c:v>
                </c:pt>
                <c:pt idx="2">
                  <c:v>13066</c:v>
                </c:pt>
                <c:pt idx="3">
                  <c:v>15291</c:v>
                </c:pt>
                <c:pt idx="4">
                  <c:v>13817</c:v>
                </c:pt>
                <c:pt idx="5">
                  <c:v>14154</c:v>
                </c:pt>
                <c:pt idx="6">
                  <c:v>14767.1333333333</c:v>
                </c:pt>
                <c:pt idx="7">
                  <c:v>15060.219047619001</c:v>
                </c:pt>
                <c:pt idx="8">
                  <c:v>15353.304761904799</c:v>
                </c:pt>
                <c:pt idx="9">
                  <c:v>15646.3904761905</c:v>
                </c:pt>
                <c:pt idx="10">
                  <c:v>15939.4761904762</c:v>
                </c:pt>
                <c:pt idx="11">
                  <c:v>16232.5619047619</c:v>
                </c:pt>
                <c:pt idx="12">
                  <c:v>16525.647619047599</c:v>
                </c:pt>
                <c:pt idx="13">
                  <c:v>16818.733333333301</c:v>
                </c:pt>
                <c:pt idx="14">
                  <c:v>17111.819047618999</c:v>
                </c:pt>
                <c:pt idx="15">
                  <c:v>17404.9047619048</c:v>
                </c:pt>
                <c:pt idx="16">
                  <c:v>17697.990476190502</c:v>
                </c:pt>
                <c:pt idx="17">
                  <c:v>17991.0761904762</c:v>
                </c:pt>
                <c:pt idx="18">
                  <c:v>18284.161904761899</c:v>
                </c:pt>
                <c:pt idx="19">
                  <c:v>18577.247619047601</c:v>
                </c:pt>
                <c:pt idx="20">
                  <c:v>18870.333333333299</c:v>
                </c:pt>
                <c:pt idx="21">
                  <c:v>19163.419047619002</c:v>
                </c:pt>
                <c:pt idx="22">
                  <c:v>19456.504761904798</c:v>
                </c:pt>
                <c:pt idx="23">
                  <c:v>19749.5904761905</c:v>
                </c:pt>
                <c:pt idx="24">
                  <c:v>20042.676190476199</c:v>
                </c:pt>
                <c:pt idx="25">
                  <c:v>20335.761904761901</c:v>
                </c:pt>
                <c:pt idx="26">
                  <c:v>20628.847619047599</c:v>
                </c:pt>
                <c:pt idx="27">
                  <c:v>20921.933333333302</c:v>
                </c:pt>
                <c:pt idx="28">
                  <c:v>21215.019047619</c:v>
                </c:pt>
                <c:pt idx="29">
                  <c:v>21508.1047619048</c:v>
                </c:pt>
                <c:pt idx="30">
                  <c:v>21801.190476190499</c:v>
                </c:pt>
                <c:pt idx="31">
                  <c:v>22094.276190476201</c:v>
                </c:pt>
                <c:pt idx="32">
                  <c:v>22387.361904761899</c:v>
                </c:pt>
                <c:pt idx="33">
                  <c:v>22680.447619047602</c:v>
                </c:pt>
                <c:pt idx="34">
                  <c:v>22973.5333333333</c:v>
                </c:pt>
                <c:pt idx="35">
                  <c:v>23266.619047618999</c:v>
                </c:pt>
                <c:pt idx="36">
                  <c:v>23559.704761904799</c:v>
                </c:pt>
                <c:pt idx="37">
                  <c:v>23852.790476190501</c:v>
                </c:pt>
                <c:pt idx="38">
                  <c:v>24145.8761904762</c:v>
                </c:pt>
                <c:pt idx="39">
                  <c:v>24438.961904761902</c:v>
                </c:pt>
                <c:pt idx="40">
                  <c:v>24732.0476190476</c:v>
                </c:pt>
                <c:pt idx="41">
                  <c:v>25025.133333333299</c:v>
                </c:pt>
                <c:pt idx="42">
                  <c:v>25318.219047619001</c:v>
                </c:pt>
                <c:pt idx="43">
                  <c:v>25611.304761904801</c:v>
                </c:pt>
                <c:pt idx="44">
                  <c:v>25904.3904761905</c:v>
                </c:pt>
                <c:pt idx="45">
                  <c:v>26197.476190476202</c:v>
                </c:pt>
                <c:pt idx="46">
                  <c:v>26490.5619047619</c:v>
                </c:pt>
                <c:pt idx="47">
                  <c:v>26783.647619047599</c:v>
                </c:pt>
                <c:pt idx="48">
                  <c:v>27076.733333333301</c:v>
                </c:pt>
                <c:pt idx="49">
                  <c:v>27369.819047619101</c:v>
                </c:pt>
                <c:pt idx="50">
                  <c:v>27662.9047619048</c:v>
                </c:pt>
                <c:pt idx="51">
                  <c:v>27955.990476190502</c:v>
                </c:pt>
                <c:pt idx="52">
                  <c:v>28249.0761904762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1-48B0-ABED-E4A0FD848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訪問数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再訪問の頻度26-50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見込み顧客!$O$5:$O$57</c:f>
              <c:numCache>
                <c:formatCode>#,##0_ </c:formatCode>
                <c:ptCount val="53"/>
                <c:pt idx="0">
                  <c:v>66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  <c:pt idx="20">
                  <c:v>118</c:v>
                </c:pt>
                <c:pt idx="21">
                  <c:v>118</c:v>
                </c:pt>
                <c:pt idx="22">
                  <c:v>118</c:v>
                </c:pt>
                <c:pt idx="23">
                  <c:v>118</c:v>
                </c:pt>
                <c:pt idx="24">
                  <c:v>118</c:v>
                </c:pt>
                <c:pt idx="25">
                  <c:v>118</c:v>
                </c:pt>
                <c:pt idx="26">
                  <c:v>118</c:v>
                </c:pt>
                <c:pt idx="27">
                  <c:v>118</c:v>
                </c:pt>
                <c:pt idx="28">
                  <c:v>118</c:v>
                </c:pt>
                <c:pt idx="29">
                  <c:v>118</c:v>
                </c:pt>
                <c:pt idx="30">
                  <c:v>118</c:v>
                </c:pt>
                <c:pt idx="31">
                  <c:v>118</c:v>
                </c:pt>
                <c:pt idx="32">
                  <c:v>118</c:v>
                </c:pt>
                <c:pt idx="33">
                  <c:v>118</c:v>
                </c:pt>
                <c:pt idx="34">
                  <c:v>118</c:v>
                </c:pt>
                <c:pt idx="35">
                  <c:v>118</c:v>
                </c:pt>
                <c:pt idx="36">
                  <c:v>118</c:v>
                </c:pt>
                <c:pt idx="37">
                  <c:v>118</c:v>
                </c:pt>
                <c:pt idx="38">
                  <c:v>118</c:v>
                </c:pt>
                <c:pt idx="39">
                  <c:v>118</c:v>
                </c:pt>
                <c:pt idx="40">
                  <c:v>118</c:v>
                </c:pt>
                <c:pt idx="41">
                  <c:v>118</c:v>
                </c:pt>
                <c:pt idx="42">
                  <c:v>118</c:v>
                </c:pt>
                <c:pt idx="43">
                  <c:v>118</c:v>
                </c:pt>
                <c:pt idx="44">
                  <c:v>118</c:v>
                </c:pt>
                <c:pt idx="45">
                  <c:v>118</c:v>
                </c:pt>
                <c:pt idx="46">
                  <c:v>118</c:v>
                </c:pt>
                <c:pt idx="47">
                  <c:v>118</c:v>
                </c:pt>
                <c:pt idx="48">
                  <c:v>118</c:v>
                </c:pt>
                <c:pt idx="49">
                  <c:v>118</c:v>
                </c:pt>
                <c:pt idx="50">
                  <c:v>118</c:v>
                </c:pt>
                <c:pt idx="51">
                  <c:v>118</c:v>
                </c:pt>
                <c:pt idx="52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97-4F20-B0D0-727E2387F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再訪問の頻度26-50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再訪問の頻度51-100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見込み顧客!$P$5:$P$57</c:f>
              <c:numCache>
                <c:formatCode>#,##0_ </c:formatCode>
                <c:ptCount val="53"/>
                <c:pt idx="0">
                  <c:v>27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88</c:v>
                </c:pt>
                <c:pt idx="29">
                  <c:v>88</c:v>
                </c:pt>
                <c:pt idx="30">
                  <c:v>88</c:v>
                </c:pt>
                <c:pt idx="31">
                  <c:v>88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88</c:v>
                </c:pt>
                <c:pt idx="50">
                  <c:v>88</c:v>
                </c:pt>
                <c:pt idx="51">
                  <c:v>88</c:v>
                </c:pt>
                <c:pt idx="5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1A-4DF2-89C9-F50882E5B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再訪問の頻度51-100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再訪問の頻度101-200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見込み顧客!$Q$5:$Q$57</c:f>
              <c:numCache>
                <c:formatCode>#,##0_ </c:formatCode>
                <c:ptCount val="53"/>
                <c:pt idx="0">
                  <c:v>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29</c:v>
                </c:pt>
                <c:pt idx="51">
                  <c:v>29</c:v>
                </c:pt>
                <c:pt idx="5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70-4C74-AE1C-6EA56E534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再訪問の頻度101-200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再訪問の頻度201+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見込み顧客!$R$5:$R$57</c:f>
              <c:numCache>
                <c:formatCode>#,##0_ </c:formatCode>
                <c:ptCount val="53"/>
                <c:pt idx="0">
                  <c:v>24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4-48EF-9B32-3E7CD60D2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再訪問の頻度201+</a:t>
                </a:r>
                <a:endParaRPr lang="en-US" altLang="ja-JP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3-8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再訪問の頻度3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見込み顧客!$G$5:$G$57</c:f>
              <c:numCache>
                <c:formatCode>#,##0_ </c:formatCode>
                <c:ptCount val="53"/>
                <c:pt idx="0">
                  <c:v>896</c:v>
                </c:pt>
                <c:pt idx="1">
                  <c:v>1299</c:v>
                </c:pt>
                <c:pt idx="2">
                  <c:v>1299</c:v>
                </c:pt>
                <c:pt idx="3">
                  <c:v>1299</c:v>
                </c:pt>
                <c:pt idx="4">
                  <c:v>1299</c:v>
                </c:pt>
                <c:pt idx="5">
                  <c:v>1299</c:v>
                </c:pt>
                <c:pt idx="6">
                  <c:v>1299</c:v>
                </c:pt>
                <c:pt idx="7">
                  <c:v>1299</c:v>
                </c:pt>
                <c:pt idx="8">
                  <c:v>1299</c:v>
                </c:pt>
                <c:pt idx="9">
                  <c:v>1299</c:v>
                </c:pt>
                <c:pt idx="10">
                  <c:v>1299</c:v>
                </c:pt>
                <c:pt idx="11">
                  <c:v>1299</c:v>
                </c:pt>
                <c:pt idx="12">
                  <c:v>1299</c:v>
                </c:pt>
                <c:pt idx="13">
                  <c:v>1299</c:v>
                </c:pt>
                <c:pt idx="14">
                  <c:v>1299</c:v>
                </c:pt>
                <c:pt idx="15">
                  <c:v>1299</c:v>
                </c:pt>
                <c:pt idx="16">
                  <c:v>1299</c:v>
                </c:pt>
                <c:pt idx="17">
                  <c:v>1299</c:v>
                </c:pt>
                <c:pt idx="18">
                  <c:v>1299</c:v>
                </c:pt>
                <c:pt idx="19">
                  <c:v>1299</c:v>
                </c:pt>
                <c:pt idx="20">
                  <c:v>1299</c:v>
                </c:pt>
                <c:pt idx="21">
                  <c:v>1299</c:v>
                </c:pt>
                <c:pt idx="22">
                  <c:v>1299</c:v>
                </c:pt>
                <c:pt idx="23">
                  <c:v>1299</c:v>
                </c:pt>
                <c:pt idx="24">
                  <c:v>1299</c:v>
                </c:pt>
                <c:pt idx="25">
                  <c:v>1299</c:v>
                </c:pt>
                <c:pt idx="26">
                  <c:v>1299</c:v>
                </c:pt>
                <c:pt idx="27">
                  <c:v>1299</c:v>
                </c:pt>
                <c:pt idx="28">
                  <c:v>1299</c:v>
                </c:pt>
                <c:pt idx="29">
                  <c:v>1299</c:v>
                </c:pt>
                <c:pt idx="30">
                  <c:v>1299</c:v>
                </c:pt>
                <c:pt idx="31">
                  <c:v>1299</c:v>
                </c:pt>
                <c:pt idx="32">
                  <c:v>1299</c:v>
                </c:pt>
                <c:pt idx="33">
                  <c:v>1299</c:v>
                </c:pt>
                <c:pt idx="34">
                  <c:v>1299</c:v>
                </c:pt>
                <c:pt idx="35">
                  <c:v>1299</c:v>
                </c:pt>
                <c:pt idx="36">
                  <c:v>1299</c:v>
                </c:pt>
                <c:pt idx="37">
                  <c:v>1299</c:v>
                </c:pt>
                <c:pt idx="38">
                  <c:v>1299</c:v>
                </c:pt>
                <c:pt idx="39">
                  <c:v>1299</c:v>
                </c:pt>
                <c:pt idx="40">
                  <c:v>1299</c:v>
                </c:pt>
                <c:pt idx="41">
                  <c:v>1299</c:v>
                </c:pt>
                <c:pt idx="42">
                  <c:v>1299</c:v>
                </c:pt>
                <c:pt idx="43">
                  <c:v>1299</c:v>
                </c:pt>
                <c:pt idx="44">
                  <c:v>1299</c:v>
                </c:pt>
                <c:pt idx="45">
                  <c:v>1299</c:v>
                </c:pt>
                <c:pt idx="46">
                  <c:v>1299</c:v>
                </c:pt>
                <c:pt idx="47">
                  <c:v>1299</c:v>
                </c:pt>
                <c:pt idx="48">
                  <c:v>1299</c:v>
                </c:pt>
                <c:pt idx="49">
                  <c:v>1299</c:v>
                </c:pt>
                <c:pt idx="50">
                  <c:v>1299</c:v>
                </c:pt>
                <c:pt idx="51">
                  <c:v>1299</c:v>
                </c:pt>
                <c:pt idx="52">
                  <c:v>1299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A1-45A7-B547-D4996AE5DA69}"/>
            </c:ext>
          </c:extLst>
        </c:ser>
        <c:ser>
          <c:idx val="3"/>
          <c:order val="1"/>
          <c:tx>
            <c:v>再訪問の頻度4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見込み顧客!$H$5:$H$57</c:f>
              <c:numCache>
                <c:formatCode>#,##0_ </c:formatCode>
                <c:ptCount val="53"/>
                <c:pt idx="0">
                  <c:v>559</c:v>
                </c:pt>
                <c:pt idx="1">
                  <c:v>737</c:v>
                </c:pt>
                <c:pt idx="2">
                  <c:v>737</c:v>
                </c:pt>
                <c:pt idx="3">
                  <c:v>737</c:v>
                </c:pt>
                <c:pt idx="4">
                  <c:v>737</c:v>
                </c:pt>
                <c:pt idx="5">
                  <c:v>737</c:v>
                </c:pt>
                <c:pt idx="6">
                  <c:v>737</c:v>
                </c:pt>
                <c:pt idx="7">
                  <c:v>737</c:v>
                </c:pt>
                <c:pt idx="8">
                  <c:v>737</c:v>
                </c:pt>
                <c:pt idx="9">
                  <c:v>737</c:v>
                </c:pt>
                <c:pt idx="10">
                  <c:v>737</c:v>
                </c:pt>
                <c:pt idx="11">
                  <c:v>737</c:v>
                </c:pt>
                <c:pt idx="12">
                  <c:v>737</c:v>
                </c:pt>
                <c:pt idx="13">
                  <c:v>737</c:v>
                </c:pt>
                <c:pt idx="14">
                  <c:v>737</c:v>
                </c:pt>
                <c:pt idx="15">
                  <c:v>737</c:v>
                </c:pt>
                <c:pt idx="16">
                  <c:v>737</c:v>
                </c:pt>
                <c:pt idx="17">
                  <c:v>737</c:v>
                </c:pt>
                <c:pt idx="18">
                  <c:v>737</c:v>
                </c:pt>
                <c:pt idx="19">
                  <c:v>737</c:v>
                </c:pt>
                <c:pt idx="20">
                  <c:v>737</c:v>
                </c:pt>
                <c:pt idx="21">
                  <c:v>737</c:v>
                </c:pt>
                <c:pt idx="22">
                  <c:v>737</c:v>
                </c:pt>
                <c:pt idx="23">
                  <c:v>737</c:v>
                </c:pt>
                <c:pt idx="24">
                  <c:v>737</c:v>
                </c:pt>
                <c:pt idx="25">
                  <c:v>737</c:v>
                </c:pt>
                <c:pt idx="26">
                  <c:v>737</c:v>
                </c:pt>
                <c:pt idx="27">
                  <c:v>737</c:v>
                </c:pt>
                <c:pt idx="28">
                  <c:v>737</c:v>
                </c:pt>
                <c:pt idx="29">
                  <c:v>737</c:v>
                </c:pt>
                <c:pt idx="30">
                  <c:v>737</c:v>
                </c:pt>
                <c:pt idx="31">
                  <c:v>737</c:v>
                </c:pt>
                <c:pt idx="32">
                  <c:v>737</c:v>
                </c:pt>
                <c:pt idx="33">
                  <c:v>737</c:v>
                </c:pt>
                <c:pt idx="34">
                  <c:v>737</c:v>
                </c:pt>
                <c:pt idx="35">
                  <c:v>737</c:v>
                </c:pt>
                <c:pt idx="36">
                  <c:v>737</c:v>
                </c:pt>
                <c:pt idx="37">
                  <c:v>737</c:v>
                </c:pt>
                <c:pt idx="38">
                  <c:v>737</c:v>
                </c:pt>
                <c:pt idx="39">
                  <c:v>737</c:v>
                </c:pt>
                <c:pt idx="40">
                  <c:v>737</c:v>
                </c:pt>
                <c:pt idx="41">
                  <c:v>737</c:v>
                </c:pt>
                <c:pt idx="42">
                  <c:v>737</c:v>
                </c:pt>
                <c:pt idx="43">
                  <c:v>737</c:v>
                </c:pt>
                <c:pt idx="44">
                  <c:v>737</c:v>
                </c:pt>
                <c:pt idx="45">
                  <c:v>737</c:v>
                </c:pt>
                <c:pt idx="46">
                  <c:v>737</c:v>
                </c:pt>
                <c:pt idx="47">
                  <c:v>737</c:v>
                </c:pt>
                <c:pt idx="48">
                  <c:v>737</c:v>
                </c:pt>
                <c:pt idx="49">
                  <c:v>737</c:v>
                </c:pt>
                <c:pt idx="50">
                  <c:v>737</c:v>
                </c:pt>
                <c:pt idx="51">
                  <c:v>737</c:v>
                </c:pt>
                <c:pt idx="52">
                  <c:v>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A1-45A7-B547-D4996AE5DA69}"/>
            </c:ext>
          </c:extLst>
        </c:ser>
        <c:ser>
          <c:idx val="4"/>
          <c:order val="2"/>
          <c:tx>
            <c:v>再訪問の頻度5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見込み顧客!$I$5:$I$57</c:f>
              <c:numCache>
                <c:formatCode>#,##0_ </c:formatCode>
                <c:ptCount val="53"/>
                <c:pt idx="0">
                  <c:v>365</c:v>
                </c:pt>
                <c:pt idx="1">
                  <c:v>467</c:v>
                </c:pt>
                <c:pt idx="2">
                  <c:v>467</c:v>
                </c:pt>
                <c:pt idx="3">
                  <c:v>467</c:v>
                </c:pt>
                <c:pt idx="4">
                  <c:v>467</c:v>
                </c:pt>
                <c:pt idx="5">
                  <c:v>467</c:v>
                </c:pt>
                <c:pt idx="6">
                  <c:v>467</c:v>
                </c:pt>
                <c:pt idx="7">
                  <c:v>467</c:v>
                </c:pt>
                <c:pt idx="8">
                  <c:v>467</c:v>
                </c:pt>
                <c:pt idx="9">
                  <c:v>467</c:v>
                </c:pt>
                <c:pt idx="10">
                  <c:v>467</c:v>
                </c:pt>
                <c:pt idx="11">
                  <c:v>467</c:v>
                </c:pt>
                <c:pt idx="12">
                  <c:v>467</c:v>
                </c:pt>
                <c:pt idx="13">
                  <c:v>467</c:v>
                </c:pt>
                <c:pt idx="14">
                  <c:v>467</c:v>
                </c:pt>
                <c:pt idx="15">
                  <c:v>467</c:v>
                </c:pt>
                <c:pt idx="16">
                  <c:v>467</c:v>
                </c:pt>
                <c:pt idx="17">
                  <c:v>467</c:v>
                </c:pt>
                <c:pt idx="18">
                  <c:v>467</c:v>
                </c:pt>
                <c:pt idx="19">
                  <c:v>467</c:v>
                </c:pt>
                <c:pt idx="20">
                  <c:v>467</c:v>
                </c:pt>
                <c:pt idx="21">
                  <c:v>467</c:v>
                </c:pt>
                <c:pt idx="22">
                  <c:v>467</c:v>
                </c:pt>
                <c:pt idx="23">
                  <c:v>467</c:v>
                </c:pt>
                <c:pt idx="24">
                  <c:v>467</c:v>
                </c:pt>
                <c:pt idx="25">
                  <c:v>467</c:v>
                </c:pt>
                <c:pt idx="26">
                  <c:v>467</c:v>
                </c:pt>
                <c:pt idx="27">
                  <c:v>467</c:v>
                </c:pt>
                <c:pt idx="28">
                  <c:v>467</c:v>
                </c:pt>
                <c:pt idx="29">
                  <c:v>467</c:v>
                </c:pt>
                <c:pt idx="30">
                  <c:v>467</c:v>
                </c:pt>
                <c:pt idx="31">
                  <c:v>467</c:v>
                </c:pt>
                <c:pt idx="32">
                  <c:v>467</c:v>
                </c:pt>
                <c:pt idx="33">
                  <c:v>467</c:v>
                </c:pt>
                <c:pt idx="34">
                  <c:v>467</c:v>
                </c:pt>
                <c:pt idx="35">
                  <c:v>467</c:v>
                </c:pt>
                <c:pt idx="36">
                  <c:v>467</c:v>
                </c:pt>
                <c:pt idx="37">
                  <c:v>467</c:v>
                </c:pt>
                <c:pt idx="38">
                  <c:v>467</c:v>
                </c:pt>
                <c:pt idx="39">
                  <c:v>467</c:v>
                </c:pt>
                <c:pt idx="40">
                  <c:v>467</c:v>
                </c:pt>
                <c:pt idx="41">
                  <c:v>467</c:v>
                </c:pt>
                <c:pt idx="42">
                  <c:v>467</c:v>
                </c:pt>
                <c:pt idx="43">
                  <c:v>467</c:v>
                </c:pt>
                <c:pt idx="44">
                  <c:v>467</c:v>
                </c:pt>
                <c:pt idx="45">
                  <c:v>467</c:v>
                </c:pt>
                <c:pt idx="46">
                  <c:v>467</c:v>
                </c:pt>
                <c:pt idx="47">
                  <c:v>467</c:v>
                </c:pt>
                <c:pt idx="48">
                  <c:v>467</c:v>
                </c:pt>
                <c:pt idx="49">
                  <c:v>467</c:v>
                </c:pt>
                <c:pt idx="50">
                  <c:v>467</c:v>
                </c:pt>
                <c:pt idx="51">
                  <c:v>467</c:v>
                </c:pt>
                <c:pt idx="52">
                  <c:v>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A1-45A7-B547-D4996AE5DA69}"/>
            </c:ext>
          </c:extLst>
        </c:ser>
        <c:ser>
          <c:idx val="5"/>
          <c:order val="3"/>
          <c:tx>
            <c:v>再訪問の頻度6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見込み顧客!$J$5:$J$57</c:f>
              <c:numCache>
                <c:formatCode>#,##0_ </c:formatCode>
                <c:ptCount val="53"/>
                <c:pt idx="0">
                  <c:v>245</c:v>
                </c:pt>
                <c:pt idx="1">
                  <c:v>307</c:v>
                </c:pt>
                <c:pt idx="2">
                  <c:v>307</c:v>
                </c:pt>
                <c:pt idx="3">
                  <c:v>307</c:v>
                </c:pt>
                <c:pt idx="4">
                  <c:v>307</c:v>
                </c:pt>
                <c:pt idx="5">
                  <c:v>307</c:v>
                </c:pt>
                <c:pt idx="6">
                  <c:v>307</c:v>
                </c:pt>
                <c:pt idx="7">
                  <c:v>307</c:v>
                </c:pt>
                <c:pt idx="8">
                  <c:v>307</c:v>
                </c:pt>
                <c:pt idx="9">
                  <c:v>307</c:v>
                </c:pt>
                <c:pt idx="10">
                  <c:v>307</c:v>
                </c:pt>
                <c:pt idx="11">
                  <c:v>307</c:v>
                </c:pt>
                <c:pt idx="12">
                  <c:v>307</c:v>
                </c:pt>
                <c:pt idx="13">
                  <c:v>307</c:v>
                </c:pt>
                <c:pt idx="14">
                  <c:v>307</c:v>
                </c:pt>
                <c:pt idx="15">
                  <c:v>307</c:v>
                </c:pt>
                <c:pt idx="16">
                  <c:v>307</c:v>
                </c:pt>
                <c:pt idx="17">
                  <c:v>307</c:v>
                </c:pt>
                <c:pt idx="18">
                  <c:v>307</c:v>
                </c:pt>
                <c:pt idx="19">
                  <c:v>307</c:v>
                </c:pt>
                <c:pt idx="20">
                  <c:v>307</c:v>
                </c:pt>
                <c:pt idx="21">
                  <c:v>307</c:v>
                </c:pt>
                <c:pt idx="22">
                  <c:v>307</c:v>
                </c:pt>
                <c:pt idx="23">
                  <c:v>307</c:v>
                </c:pt>
                <c:pt idx="24">
                  <c:v>307</c:v>
                </c:pt>
                <c:pt idx="25">
                  <c:v>307</c:v>
                </c:pt>
                <c:pt idx="26">
                  <c:v>307</c:v>
                </c:pt>
                <c:pt idx="27">
                  <c:v>307</c:v>
                </c:pt>
                <c:pt idx="28">
                  <c:v>307</c:v>
                </c:pt>
                <c:pt idx="29">
                  <c:v>307</c:v>
                </c:pt>
                <c:pt idx="30">
                  <c:v>307</c:v>
                </c:pt>
                <c:pt idx="31">
                  <c:v>307</c:v>
                </c:pt>
                <c:pt idx="32">
                  <c:v>307</c:v>
                </c:pt>
                <c:pt idx="33">
                  <c:v>307</c:v>
                </c:pt>
                <c:pt idx="34">
                  <c:v>307</c:v>
                </c:pt>
                <c:pt idx="35">
                  <c:v>307</c:v>
                </c:pt>
                <c:pt idx="36">
                  <c:v>307</c:v>
                </c:pt>
                <c:pt idx="37">
                  <c:v>307</c:v>
                </c:pt>
                <c:pt idx="38">
                  <c:v>307</c:v>
                </c:pt>
                <c:pt idx="39">
                  <c:v>307</c:v>
                </c:pt>
                <c:pt idx="40">
                  <c:v>307</c:v>
                </c:pt>
                <c:pt idx="41">
                  <c:v>307</c:v>
                </c:pt>
                <c:pt idx="42">
                  <c:v>307</c:v>
                </c:pt>
                <c:pt idx="43">
                  <c:v>307</c:v>
                </c:pt>
                <c:pt idx="44">
                  <c:v>307</c:v>
                </c:pt>
                <c:pt idx="45">
                  <c:v>307</c:v>
                </c:pt>
                <c:pt idx="46">
                  <c:v>307</c:v>
                </c:pt>
                <c:pt idx="47">
                  <c:v>307</c:v>
                </c:pt>
                <c:pt idx="48">
                  <c:v>307</c:v>
                </c:pt>
                <c:pt idx="49">
                  <c:v>307</c:v>
                </c:pt>
                <c:pt idx="50">
                  <c:v>307</c:v>
                </c:pt>
                <c:pt idx="51">
                  <c:v>307</c:v>
                </c:pt>
                <c:pt idx="52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DA1-45A7-B547-D4996AE5DA69}"/>
            </c:ext>
          </c:extLst>
        </c:ser>
        <c:ser>
          <c:idx val="6"/>
          <c:order val="4"/>
          <c:tx>
            <c:v>再訪問の頻度7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見込み顧客!$K$5:$K$57</c:f>
              <c:numCache>
                <c:formatCode>#,##0_ </c:formatCode>
                <c:ptCount val="53"/>
                <c:pt idx="0">
                  <c:v>182</c:v>
                </c:pt>
                <c:pt idx="1">
                  <c:v>214</c:v>
                </c:pt>
                <c:pt idx="2">
                  <c:v>214</c:v>
                </c:pt>
                <c:pt idx="3">
                  <c:v>214</c:v>
                </c:pt>
                <c:pt idx="4">
                  <c:v>214</c:v>
                </c:pt>
                <c:pt idx="5">
                  <c:v>214</c:v>
                </c:pt>
                <c:pt idx="6">
                  <c:v>214</c:v>
                </c:pt>
                <c:pt idx="7">
                  <c:v>214</c:v>
                </c:pt>
                <c:pt idx="8">
                  <c:v>214</c:v>
                </c:pt>
                <c:pt idx="9">
                  <c:v>214</c:v>
                </c:pt>
                <c:pt idx="10">
                  <c:v>214</c:v>
                </c:pt>
                <c:pt idx="11">
                  <c:v>214</c:v>
                </c:pt>
                <c:pt idx="12">
                  <c:v>214</c:v>
                </c:pt>
                <c:pt idx="13">
                  <c:v>214</c:v>
                </c:pt>
                <c:pt idx="14">
                  <c:v>214</c:v>
                </c:pt>
                <c:pt idx="15">
                  <c:v>214</c:v>
                </c:pt>
                <c:pt idx="16">
                  <c:v>214</c:v>
                </c:pt>
                <c:pt idx="17">
                  <c:v>214</c:v>
                </c:pt>
                <c:pt idx="18">
                  <c:v>214</c:v>
                </c:pt>
                <c:pt idx="19">
                  <c:v>214</c:v>
                </c:pt>
                <c:pt idx="20">
                  <c:v>214</c:v>
                </c:pt>
                <c:pt idx="21">
                  <c:v>214</c:v>
                </c:pt>
                <c:pt idx="22">
                  <c:v>214</c:v>
                </c:pt>
                <c:pt idx="23">
                  <c:v>214</c:v>
                </c:pt>
                <c:pt idx="24">
                  <c:v>214</c:v>
                </c:pt>
                <c:pt idx="25">
                  <c:v>214</c:v>
                </c:pt>
                <c:pt idx="26">
                  <c:v>214</c:v>
                </c:pt>
                <c:pt idx="27">
                  <c:v>214</c:v>
                </c:pt>
                <c:pt idx="28">
                  <c:v>214</c:v>
                </c:pt>
                <c:pt idx="29">
                  <c:v>214</c:v>
                </c:pt>
                <c:pt idx="30">
                  <c:v>214</c:v>
                </c:pt>
                <c:pt idx="31">
                  <c:v>214</c:v>
                </c:pt>
                <c:pt idx="32">
                  <c:v>214</c:v>
                </c:pt>
                <c:pt idx="33">
                  <c:v>214</c:v>
                </c:pt>
                <c:pt idx="34">
                  <c:v>214</c:v>
                </c:pt>
                <c:pt idx="35">
                  <c:v>214</c:v>
                </c:pt>
                <c:pt idx="36">
                  <c:v>214</c:v>
                </c:pt>
                <c:pt idx="37">
                  <c:v>214</c:v>
                </c:pt>
                <c:pt idx="38">
                  <c:v>214</c:v>
                </c:pt>
                <c:pt idx="39">
                  <c:v>214</c:v>
                </c:pt>
                <c:pt idx="40">
                  <c:v>214</c:v>
                </c:pt>
                <c:pt idx="41">
                  <c:v>214</c:v>
                </c:pt>
                <c:pt idx="42">
                  <c:v>214</c:v>
                </c:pt>
                <c:pt idx="43">
                  <c:v>214</c:v>
                </c:pt>
                <c:pt idx="44">
                  <c:v>214</c:v>
                </c:pt>
                <c:pt idx="45">
                  <c:v>214</c:v>
                </c:pt>
                <c:pt idx="46">
                  <c:v>214</c:v>
                </c:pt>
                <c:pt idx="47">
                  <c:v>214</c:v>
                </c:pt>
                <c:pt idx="48">
                  <c:v>214</c:v>
                </c:pt>
                <c:pt idx="49">
                  <c:v>214</c:v>
                </c:pt>
                <c:pt idx="50">
                  <c:v>214</c:v>
                </c:pt>
                <c:pt idx="51">
                  <c:v>214</c:v>
                </c:pt>
                <c:pt idx="52">
                  <c:v>214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DA1-45A7-B547-D4996AE5DA69}"/>
            </c:ext>
          </c:extLst>
        </c:ser>
        <c:ser>
          <c:idx val="7"/>
          <c:order val="5"/>
          <c:tx>
            <c:v>再訪問の頻度8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見込み顧客!$L$5:$L$57</c:f>
              <c:numCache>
                <c:formatCode>#,##0_ </c:formatCode>
                <c:ptCount val="53"/>
                <c:pt idx="0">
                  <c:v>138</c:v>
                </c:pt>
                <c:pt idx="1">
                  <c:v>175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175</c:v>
                </c:pt>
                <c:pt idx="6">
                  <c:v>175</c:v>
                </c:pt>
                <c:pt idx="7">
                  <c:v>175</c:v>
                </c:pt>
                <c:pt idx="8">
                  <c:v>175</c:v>
                </c:pt>
                <c:pt idx="9">
                  <c:v>175</c:v>
                </c:pt>
                <c:pt idx="10">
                  <c:v>175</c:v>
                </c:pt>
                <c:pt idx="11">
                  <c:v>175</c:v>
                </c:pt>
                <c:pt idx="12">
                  <c:v>175</c:v>
                </c:pt>
                <c:pt idx="13">
                  <c:v>175</c:v>
                </c:pt>
                <c:pt idx="14">
                  <c:v>175</c:v>
                </c:pt>
                <c:pt idx="15">
                  <c:v>175</c:v>
                </c:pt>
                <c:pt idx="16">
                  <c:v>175</c:v>
                </c:pt>
                <c:pt idx="17">
                  <c:v>175</c:v>
                </c:pt>
                <c:pt idx="18">
                  <c:v>175</c:v>
                </c:pt>
                <c:pt idx="19">
                  <c:v>175</c:v>
                </c:pt>
                <c:pt idx="20">
                  <c:v>175</c:v>
                </c:pt>
                <c:pt idx="21">
                  <c:v>175</c:v>
                </c:pt>
                <c:pt idx="22">
                  <c:v>175</c:v>
                </c:pt>
                <c:pt idx="23">
                  <c:v>175</c:v>
                </c:pt>
                <c:pt idx="24">
                  <c:v>175</c:v>
                </c:pt>
                <c:pt idx="25">
                  <c:v>175</c:v>
                </c:pt>
                <c:pt idx="26">
                  <c:v>175</c:v>
                </c:pt>
                <c:pt idx="27">
                  <c:v>175</c:v>
                </c:pt>
                <c:pt idx="28">
                  <c:v>175</c:v>
                </c:pt>
                <c:pt idx="29">
                  <c:v>175</c:v>
                </c:pt>
                <c:pt idx="30">
                  <c:v>175</c:v>
                </c:pt>
                <c:pt idx="31">
                  <c:v>175</c:v>
                </c:pt>
                <c:pt idx="32">
                  <c:v>175</c:v>
                </c:pt>
                <c:pt idx="33">
                  <c:v>175</c:v>
                </c:pt>
                <c:pt idx="34">
                  <c:v>175</c:v>
                </c:pt>
                <c:pt idx="35">
                  <c:v>175</c:v>
                </c:pt>
                <c:pt idx="36">
                  <c:v>175</c:v>
                </c:pt>
                <c:pt idx="37">
                  <c:v>175</c:v>
                </c:pt>
                <c:pt idx="38">
                  <c:v>175</c:v>
                </c:pt>
                <c:pt idx="39">
                  <c:v>175</c:v>
                </c:pt>
                <c:pt idx="40">
                  <c:v>175</c:v>
                </c:pt>
                <c:pt idx="41">
                  <c:v>175</c:v>
                </c:pt>
                <c:pt idx="42">
                  <c:v>175</c:v>
                </c:pt>
                <c:pt idx="43">
                  <c:v>175</c:v>
                </c:pt>
                <c:pt idx="44">
                  <c:v>175</c:v>
                </c:pt>
                <c:pt idx="45">
                  <c:v>175</c:v>
                </c:pt>
                <c:pt idx="46">
                  <c:v>175</c:v>
                </c:pt>
                <c:pt idx="47">
                  <c:v>175</c:v>
                </c:pt>
                <c:pt idx="48">
                  <c:v>175</c:v>
                </c:pt>
                <c:pt idx="49">
                  <c:v>175</c:v>
                </c:pt>
                <c:pt idx="50">
                  <c:v>175</c:v>
                </c:pt>
                <c:pt idx="51">
                  <c:v>175</c:v>
                </c:pt>
                <c:pt idx="52">
                  <c:v>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DA1-45A7-B547-D4996AE5D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5904200"/>
        <c:axId val="143211579"/>
      </c:lineChart>
      <c:dateAx>
        <c:axId val="47590420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3211579"/>
        <c:crosses val="autoZero"/>
        <c:auto val="1"/>
        <c:lblOffset val="100"/>
        <c:baseTimeUnit val="days"/>
      </c:dateAx>
      <c:valAx>
        <c:axId val="1432115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75904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13046321525885601"/>
          <c:y val="0.86195856873822996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再訪問の頻度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9-201+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再訪問の頻度9-14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見込み顧客!$M$5:$M$57</c:f>
              <c:numCache>
                <c:formatCode>#,##0_ </c:formatCode>
                <c:ptCount val="53"/>
                <c:pt idx="0">
                  <c:v>394</c:v>
                </c:pt>
                <c:pt idx="1">
                  <c:v>564</c:v>
                </c:pt>
                <c:pt idx="2">
                  <c:v>564</c:v>
                </c:pt>
                <c:pt idx="3">
                  <c:v>564</c:v>
                </c:pt>
                <c:pt idx="4">
                  <c:v>564</c:v>
                </c:pt>
                <c:pt idx="5">
                  <c:v>564</c:v>
                </c:pt>
                <c:pt idx="6">
                  <c:v>564</c:v>
                </c:pt>
                <c:pt idx="7">
                  <c:v>564</c:v>
                </c:pt>
                <c:pt idx="8">
                  <c:v>564</c:v>
                </c:pt>
                <c:pt idx="9">
                  <c:v>564</c:v>
                </c:pt>
                <c:pt idx="10">
                  <c:v>564</c:v>
                </c:pt>
                <c:pt idx="11">
                  <c:v>564</c:v>
                </c:pt>
                <c:pt idx="12">
                  <c:v>564</c:v>
                </c:pt>
                <c:pt idx="13">
                  <c:v>564</c:v>
                </c:pt>
                <c:pt idx="14">
                  <c:v>564</c:v>
                </c:pt>
                <c:pt idx="15">
                  <c:v>564</c:v>
                </c:pt>
                <c:pt idx="16">
                  <c:v>564</c:v>
                </c:pt>
                <c:pt idx="17">
                  <c:v>564</c:v>
                </c:pt>
                <c:pt idx="18">
                  <c:v>564</c:v>
                </c:pt>
                <c:pt idx="19">
                  <c:v>564</c:v>
                </c:pt>
                <c:pt idx="20">
                  <c:v>564</c:v>
                </c:pt>
                <c:pt idx="21">
                  <c:v>564</c:v>
                </c:pt>
                <c:pt idx="22">
                  <c:v>564</c:v>
                </c:pt>
                <c:pt idx="23">
                  <c:v>564</c:v>
                </c:pt>
                <c:pt idx="24">
                  <c:v>564</c:v>
                </c:pt>
                <c:pt idx="25">
                  <c:v>564</c:v>
                </c:pt>
                <c:pt idx="26">
                  <c:v>564</c:v>
                </c:pt>
                <c:pt idx="27">
                  <c:v>564</c:v>
                </c:pt>
                <c:pt idx="28">
                  <c:v>564</c:v>
                </c:pt>
                <c:pt idx="29">
                  <c:v>564</c:v>
                </c:pt>
                <c:pt idx="30">
                  <c:v>564</c:v>
                </c:pt>
                <c:pt idx="31">
                  <c:v>564</c:v>
                </c:pt>
                <c:pt idx="32">
                  <c:v>564</c:v>
                </c:pt>
                <c:pt idx="33">
                  <c:v>564</c:v>
                </c:pt>
                <c:pt idx="34">
                  <c:v>564</c:v>
                </c:pt>
                <c:pt idx="35">
                  <c:v>564</c:v>
                </c:pt>
                <c:pt idx="36">
                  <c:v>564</c:v>
                </c:pt>
                <c:pt idx="37">
                  <c:v>564</c:v>
                </c:pt>
                <c:pt idx="38">
                  <c:v>564</c:v>
                </c:pt>
                <c:pt idx="39">
                  <c:v>564</c:v>
                </c:pt>
                <c:pt idx="40">
                  <c:v>564</c:v>
                </c:pt>
                <c:pt idx="41">
                  <c:v>564</c:v>
                </c:pt>
                <c:pt idx="42">
                  <c:v>564</c:v>
                </c:pt>
                <c:pt idx="43">
                  <c:v>564</c:v>
                </c:pt>
                <c:pt idx="44">
                  <c:v>564</c:v>
                </c:pt>
                <c:pt idx="45">
                  <c:v>564</c:v>
                </c:pt>
                <c:pt idx="46">
                  <c:v>564</c:v>
                </c:pt>
                <c:pt idx="47">
                  <c:v>564</c:v>
                </c:pt>
                <c:pt idx="48">
                  <c:v>564</c:v>
                </c:pt>
                <c:pt idx="49">
                  <c:v>564</c:v>
                </c:pt>
                <c:pt idx="50">
                  <c:v>564</c:v>
                </c:pt>
                <c:pt idx="51">
                  <c:v>564</c:v>
                </c:pt>
                <c:pt idx="52">
                  <c:v>564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F0-4064-87EA-292432ACCE7E}"/>
            </c:ext>
          </c:extLst>
        </c:ser>
        <c:ser>
          <c:idx val="1"/>
          <c:order val="1"/>
          <c:tx>
            <c:v>再訪問の頻度15-25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見込み顧客!$N$5:$N$57</c:f>
              <c:numCache>
                <c:formatCode>#,##0_ </c:formatCode>
                <c:ptCount val="53"/>
                <c:pt idx="0">
                  <c:v>180</c:v>
                </c:pt>
                <c:pt idx="1">
                  <c:v>287</c:v>
                </c:pt>
                <c:pt idx="2">
                  <c:v>287</c:v>
                </c:pt>
                <c:pt idx="3">
                  <c:v>287</c:v>
                </c:pt>
                <c:pt idx="4">
                  <c:v>287</c:v>
                </c:pt>
                <c:pt idx="5">
                  <c:v>287</c:v>
                </c:pt>
                <c:pt idx="6">
                  <c:v>287</c:v>
                </c:pt>
                <c:pt idx="7">
                  <c:v>287</c:v>
                </c:pt>
                <c:pt idx="8">
                  <c:v>287</c:v>
                </c:pt>
                <c:pt idx="9">
                  <c:v>287</c:v>
                </c:pt>
                <c:pt idx="10">
                  <c:v>287</c:v>
                </c:pt>
                <c:pt idx="11">
                  <c:v>287</c:v>
                </c:pt>
                <c:pt idx="12">
                  <c:v>287</c:v>
                </c:pt>
                <c:pt idx="13">
                  <c:v>287</c:v>
                </c:pt>
                <c:pt idx="14">
                  <c:v>287</c:v>
                </c:pt>
                <c:pt idx="15">
                  <c:v>287</c:v>
                </c:pt>
                <c:pt idx="16">
                  <c:v>287</c:v>
                </c:pt>
                <c:pt idx="17">
                  <c:v>287</c:v>
                </c:pt>
                <c:pt idx="18">
                  <c:v>287</c:v>
                </c:pt>
                <c:pt idx="19">
                  <c:v>287</c:v>
                </c:pt>
                <c:pt idx="20">
                  <c:v>287</c:v>
                </c:pt>
                <c:pt idx="21">
                  <c:v>287</c:v>
                </c:pt>
                <c:pt idx="22">
                  <c:v>287</c:v>
                </c:pt>
                <c:pt idx="23">
                  <c:v>287</c:v>
                </c:pt>
                <c:pt idx="24">
                  <c:v>287</c:v>
                </c:pt>
                <c:pt idx="25">
                  <c:v>287</c:v>
                </c:pt>
                <c:pt idx="26">
                  <c:v>287</c:v>
                </c:pt>
                <c:pt idx="27">
                  <c:v>287</c:v>
                </c:pt>
                <c:pt idx="28">
                  <c:v>287</c:v>
                </c:pt>
                <c:pt idx="29">
                  <c:v>287</c:v>
                </c:pt>
                <c:pt idx="30">
                  <c:v>287</c:v>
                </c:pt>
                <c:pt idx="31">
                  <c:v>287</c:v>
                </c:pt>
                <c:pt idx="32">
                  <c:v>287</c:v>
                </c:pt>
                <c:pt idx="33">
                  <c:v>287</c:v>
                </c:pt>
                <c:pt idx="34">
                  <c:v>287</c:v>
                </c:pt>
                <c:pt idx="35">
                  <c:v>287</c:v>
                </c:pt>
                <c:pt idx="36">
                  <c:v>287</c:v>
                </c:pt>
                <c:pt idx="37">
                  <c:v>287</c:v>
                </c:pt>
                <c:pt idx="38">
                  <c:v>287</c:v>
                </c:pt>
                <c:pt idx="39">
                  <c:v>287</c:v>
                </c:pt>
                <c:pt idx="40">
                  <c:v>287</c:v>
                </c:pt>
                <c:pt idx="41">
                  <c:v>287</c:v>
                </c:pt>
                <c:pt idx="42">
                  <c:v>287</c:v>
                </c:pt>
                <c:pt idx="43">
                  <c:v>287</c:v>
                </c:pt>
                <c:pt idx="44">
                  <c:v>287</c:v>
                </c:pt>
                <c:pt idx="45">
                  <c:v>287</c:v>
                </c:pt>
                <c:pt idx="46">
                  <c:v>287</c:v>
                </c:pt>
                <c:pt idx="47">
                  <c:v>287</c:v>
                </c:pt>
                <c:pt idx="48">
                  <c:v>287</c:v>
                </c:pt>
                <c:pt idx="49">
                  <c:v>287</c:v>
                </c:pt>
                <c:pt idx="50">
                  <c:v>287</c:v>
                </c:pt>
                <c:pt idx="51">
                  <c:v>287</c:v>
                </c:pt>
                <c:pt idx="52">
                  <c:v>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F0-4064-87EA-292432ACCE7E}"/>
            </c:ext>
          </c:extLst>
        </c:ser>
        <c:ser>
          <c:idx val="2"/>
          <c:order val="2"/>
          <c:tx>
            <c:v>再訪問の頻度26-50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見込み顧客!$O$5:$O$57</c:f>
              <c:numCache>
                <c:formatCode>#,##0_ </c:formatCode>
                <c:ptCount val="53"/>
                <c:pt idx="0">
                  <c:v>66</c:v>
                </c:pt>
                <c:pt idx="1">
                  <c:v>118</c:v>
                </c:pt>
                <c:pt idx="2">
                  <c:v>118</c:v>
                </c:pt>
                <c:pt idx="3">
                  <c:v>118</c:v>
                </c:pt>
                <c:pt idx="4">
                  <c:v>118</c:v>
                </c:pt>
                <c:pt idx="5">
                  <c:v>118</c:v>
                </c:pt>
                <c:pt idx="6">
                  <c:v>118</c:v>
                </c:pt>
                <c:pt idx="7">
                  <c:v>118</c:v>
                </c:pt>
                <c:pt idx="8">
                  <c:v>118</c:v>
                </c:pt>
                <c:pt idx="9">
                  <c:v>118</c:v>
                </c:pt>
                <c:pt idx="10">
                  <c:v>118</c:v>
                </c:pt>
                <c:pt idx="11">
                  <c:v>118</c:v>
                </c:pt>
                <c:pt idx="12">
                  <c:v>118</c:v>
                </c:pt>
                <c:pt idx="13">
                  <c:v>118</c:v>
                </c:pt>
                <c:pt idx="14">
                  <c:v>118</c:v>
                </c:pt>
                <c:pt idx="15">
                  <c:v>118</c:v>
                </c:pt>
                <c:pt idx="16">
                  <c:v>118</c:v>
                </c:pt>
                <c:pt idx="17">
                  <c:v>118</c:v>
                </c:pt>
                <c:pt idx="18">
                  <c:v>118</c:v>
                </c:pt>
                <c:pt idx="19">
                  <c:v>118</c:v>
                </c:pt>
                <c:pt idx="20">
                  <c:v>118</c:v>
                </c:pt>
                <c:pt idx="21">
                  <c:v>118</c:v>
                </c:pt>
                <c:pt idx="22">
                  <c:v>118</c:v>
                </c:pt>
                <c:pt idx="23">
                  <c:v>118</c:v>
                </c:pt>
                <c:pt idx="24">
                  <c:v>118</c:v>
                </c:pt>
                <c:pt idx="25">
                  <c:v>118</c:v>
                </c:pt>
                <c:pt idx="26">
                  <c:v>118</c:v>
                </c:pt>
                <c:pt idx="27">
                  <c:v>118</c:v>
                </c:pt>
                <c:pt idx="28">
                  <c:v>118</c:v>
                </c:pt>
                <c:pt idx="29">
                  <c:v>118</c:v>
                </c:pt>
                <c:pt idx="30">
                  <c:v>118</c:v>
                </c:pt>
                <c:pt idx="31">
                  <c:v>118</c:v>
                </c:pt>
                <c:pt idx="32">
                  <c:v>118</c:v>
                </c:pt>
                <c:pt idx="33">
                  <c:v>118</c:v>
                </c:pt>
                <c:pt idx="34">
                  <c:v>118</c:v>
                </c:pt>
                <c:pt idx="35">
                  <c:v>118</c:v>
                </c:pt>
                <c:pt idx="36">
                  <c:v>118</c:v>
                </c:pt>
                <c:pt idx="37">
                  <c:v>118</c:v>
                </c:pt>
                <c:pt idx="38">
                  <c:v>118</c:v>
                </c:pt>
                <c:pt idx="39">
                  <c:v>118</c:v>
                </c:pt>
                <c:pt idx="40">
                  <c:v>118</c:v>
                </c:pt>
                <c:pt idx="41">
                  <c:v>118</c:v>
                </c:pt>
                <c:pt idx="42">
                  <c:v>118</c:v>
                </c:pt>
                <c:pt idx="43">
                  <c:v>118</c:v>
                </c:pt>
                <c:pt idx="44">
                  <c:v>118</c:v>
                </c:pt>
                <c:pt idx="45">
                  <c:v>118</c:v>
                </c:pt>
                <c:pt idx="46">
                  <c:v>118</c:v>
                </c:pt>
                <c:pt idx="47">
                  <c:v>118</c:v>
                </c:pt>
                <c:pt idx="48">
                  <c:v>118</c:v>
                </c:pt>
                <c:pt idx="49">
                  <c:v>118</c:v>
                </c:pt>
                <c:pt idx="50">
                  <c:v>118</c:v>
                </c:pt>
                <c:pt idx="51">
                  <c:v>118</c:v>
                </c:pt>
                <c:pt idx="52">
                  <c:v>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F0-4064-87EA-292432ACCE7E}"/>
            </c:ext>
          </c:extLst>
        </c:ser>
        <c:ser>
          <c:idx val="3"/>
          <c:order val="3"/>
          <c:tx>
            <c:v>再訪問の頻度51-100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見込み顧客!$P$5:$P$57</c:f>
              <c:numCache>
                <c:formatCode>#,##0_ </c:formatCode>
                <c:ptCount val="53"/>
                <c:pt idx="0">
                  <c:v>27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  <c:pt idx="19">
                  <c:v>88</c:v>
                </c:pt>
                <c:pt idx="20">
                  <c:v>88</c:v>
                </c:pt>
                <c:pt idx="21">
                  <c:v>88</c:v>
                </c:pt>
                <c:pt idx="22">
                  <c:v>88</c:v>
                </c:pt>
                <c:pt idx="23">
                  <c:v>88</c:v>
                </c:pt>
                <c:pt idx="24">
                  <c:v>88</c:v>
                </c:pt>
                <c:pt idx="25">
                  <c:v>88</c:v>
                </c:pt>
                <c:pt idx="26">
                  <c:v>88</c:v>
                </c:pt>
                <c:pt idx="27">
                  <c:v>88</c:v>
                </c:pt>
                <c:pt idx="28">
                  <c:v>88</c:v>
                </c:pt>
                <c:pt idx="29">
                  <c:v>88</c:v>
                </c:pt>
                <c:pt idx="30">
                  <c:v>88</c:v>
                </c:pt>
                <c:pt idx="31">
                  <c:v>88</c:v>
                </c:pt>
                <c:pt idx="32">
                  <c:v>88</c:v>
                </c:pt>
                <c:pt idx="33">
                  <c:v>88</c:v>
                </c:pt>
                <c:pt idx="34">
                  <c:v>88</c:v>
                </c:pt>
                <c:pt idx="35">
                  <c:v>88</c:v>
                </c:pt>
                <c:pt idx="36">
                  <c:v>88</c:v>
                </c:pt>
                <c:pt idx="37">
                  <c:v>88</c:v>
                </c:pt>
                <c:pt idx="38">
                  <c:v>88</c:v>
                </c:pt>
                <c:pt idx="39">
                  <c:v>88</c:v>
                </c:pt>
                <c:pt idx="40">
                  <c:v>88</c:v>
                </c:pt>
                <c:pt idx="41">
                  <c:v>88</c:v>
                </c:pt>
                <c:pt idx="42">
                  <c:v>88</c:v>
                </c:pt>
                <c:pt idx="43">
                  <c:v>88</c:v>
                </c:pt>
                <c:pt idx="44">
                  <c:v>88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88</c:v>
                </c:pt>
                <c:pt idx="50">
                  <c:v>88</c:v>
                </c:pt>
                <c:pt idx="51">
                  <c:v>88</c:v>
                </c:pt>
                <c:pt idx="52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F0-4064-87EA-292432ACCE7E}"/>
            </c:ext>
          </c:extLst>
        </c:ser>
        <c:ser>
          <c:idx val="4"/>
          <c:order val="4"/>
          <c:tx>
            <c:v>再訪問の頻度101-200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見込み顧客!$Q$5:$Q$57</c:f>
              <c:numCache>
                <c:formatCode>#,##0_ </c:formatCode>
                <c:ptCount val="53"/>
                <c:pt idx="0">
                  <c:v>9</c:v>
                </c:pt>
                <c:pt idx="1">
                  <c:v>29</c:v>
                </c:pt>
                <c:pt idx="2">
                  <c:v>29</c:v>
                </c:pt>
                <c:pt idx="3">
                  <c:v>29</c:v>
                </c:pt>
                <c:pt idx="4">
                  <c:v>29</c:v>
                </c:pt>
                <c:pt idx="5">
                  <c:v>29</c:v>
                </c:pt>
                <c:pt idx="6">
                  <c:v>29</c:v>
                </c:pt>
                <c:pt idx="7">
                  <c:v>29</c:v>
                </c:pt>
                <c:pt idx="8">
                  <c:v>29</c:v>
                </c:pt>
                <c:pt idx="9">
                  <c:v>29</c:v>
                </c:pt>
                <c:pt idx="10">
                  <c:v>29</c:v>
                </c:pt>
                <c:pt idx="11">
                  <c:v>29</c:v>
                </c:pt>
                <c:pt idx="12">
                  <c:v>29</c:v>
                </c:pt>
                <c:pt idx="13">
                  <c:v>29</c:v>
                </c:pt>
                <c:pt idx="14">
                  <c:v>29</c:v>
                </c:pt>
                <c:pt idx="15">
                  <c:v>29</c:v>
                </c:pt>
                <c:pt idx="16">
                  <c:v>29</c:v>
                </c:pt>
                <c:pt idx="17">
                  <c:v>29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29</c:v>
                </c:pt>
                <c:pt idx="22">
                  <c:v>29</c:v>
                </c:pt>
                <c:pt idx="23">
                  <c:v>29</c:v>
                </c:pt>
                <c:pt idx="24">
                  <c:v>29</c:v>
                </c:pt>
                <c:pt idx="25">
                  <c:v>29</c:v>
                </c:pt>
                <c:pt idx="26">
                  <c:v>29</c:v>
                </c:pt>
                <c:pt idx="27">
                  <c:v>29</c:v>
                </c:pt>
                <c:pt idx="28">
                  <c:v>29</c:v>
                </c:pt>
                <c:pt idx="29">
                  <c:v>29</c:v>
                </c:pt>
                <c:pt idx="30">
                  <c:v>29</c:v>
                </c:pt>
                <c:pt idx="31">
                  <c:v>29</c:v>
                </c:pt>
                <c:pt idx="32">
                  <c:v>29</c:v>
                </c:pt>
                <c:pt idx="33">
                  <c:v>29</c:v>
                </c:pt>
                <c:pt idx="34">
                  <c:v>29</c:v>
                </c:pt>
                <c:pt idx="35">
                  <c:v>29</c:v>
                </c:pt>
                <c:pt idx="36">
                  <c:v>29</c:v>
                </c:pt>
                <c:pt idx="37">
                  <c:v>29</c:v>
                </c:pt>
                <c:pt idx="38">
                  <c:v>29</c:v>
                </c:pt>
                <c:pt idx="39">
                  <c:v>29</c:v>
                </c:pt>
                <c:pt idx="40">
                  <c:v>29</c:v>
                </c:pt>
                <c:pt idx="41">
                  <c:v>29</c:v>
                </c:pt>
                <c:pt idx="42">
                  <c:v>29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29</c:v>
                </c:pt>
                <c:pt idx="47">
                  <c:v>29</c:v>
                </c:pt>
                <c:pt idx="48">
                  <c:v>29</c:v>
                </c:pt>
                <c:pt idx="49">
                  <c:v>29</c:v>
                </c:pt>
                <c:pt idx="50">
                  <c:v>29</c:v>
                </c:pt>
                <c:pt idx="51">
                  <c:v>29</c:v>
                </c:pt>
                <c:pt idx="52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F0-4064-87EA-292432ACCE7E}"/>
            </c:ext>
          </c:extLst>
        </c:ser>
        <c:ser>
          <c:idx val="5"/>
          <c:order val="5"/>
          <c:tx>
            <c:v>再訪問の頻度201+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見込み顧客!$R$5:$R$57</c:f>
              <c:numCache>
                <c:formatCode>#,##0_ </c:formatCode>
                <c:ptCount val="53"/>
                <c:pt idx="0">
                  <c:v>24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6F0-4064-87EA-292432ACC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73821176"/>
        <c:axId val="696757144"/>
      </c:lineChart>
      <c:dateAx>
        <c:axId val="9738211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96757144"/>
        <c:crosses val="autoZero"/>
        <c:auto val="1"/>
        <c:lblOffset val="100"/>
        <c:baseTimeUnit val="days"/>
      </c:dateAx>
      <c:valAx>
        <c:axId val="696757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再訪問の頻度9-201+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7382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リターゲティングリスト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リターゲティングリスト（FB広告）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見込み顧客!$U$5:$U$57</c:f>
              <c:numCache>
                <c:formatCode>#,##0_ </c:formatCode>
                <c:ptCount val="53"/>
                <c:pt idx="0">
                  <c:v>100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AB-4069-A8AA-3F001D01EBE6}"/>
            </c:ext>
          </c:extLst>
        </c:ser>
        <c:ser>
          <c:idx val="1"/>
          <c:order val="1"/>
          <c:tx>
            <c:v>リターゲティングリスト（GA広告）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見込み顧客!$V$5:$V$57</c:f>
              <c:numCache>
                <c:formatCode>#,##0_ </c:formatCode>
                <c:ptCount val="53"/>
                <c:pt idx="0">
                  <c:v>10</c:v>
                </c:pt>
                <c:pt idx="1">
                  <c:v>22</c:v>
                </c:pt>
                <c:pt idx="2">
                  <c:v>33</c:v>
                </c:pt>
                <c:pt idx="3">
                  <c:v>44</c:v>
                </c:pt>
                <c:pt idx="4">
                  <c:v>55.5</c:v>
                </c:pt>
                <c:pt idx="5">
                  <c:v>66.8</c:v>
                </c:pt>
                <c:pt idx="6">
                  <c:v>78.099999999999994</c:v>
                </c:pt>
                <c:pt idx="7">
                  <c:v>89.4</c:v>
                </c:pt>
                <c:pt idx="8">
                  <c:v>100.7</c:v>
                </c:pt>
                <c:pt idx="9">
                  <c:v>112</c:v>
                </c:pt>
                <c:pt idx="10">
                  <c:v>123.3</c:v>
                </c:pt>
                <c:pt idx="11">
                  <c:v>134.6</c:v>
                </c:pt>
                <c:pt idx="12">
                  <c:v>145.9</c:v>
                </c:pt>
                <c:pt idx="13">
                  <c:v>157.19999999999999</c:v>
                </c:pt>
                <c:pt idx="14">
                  <c:v>168.5</c:v>
                </c:pt>
                <c:pt idx="15">
                  <c:v>179.8</c:v>
                </c:pt>
                <c:pt idx="16">
                  <c:v>191.1</c:v>
                </c:pt>
                <c:pt idx="17">
                  <c:v>202.4</c:v>
                </c:pt>
                <c:pt idx="18">
                  <c:v>213.7</c:v>
                </c:pt>
                <c:pt idx="19">
                  <c:v>225</c:v>
                </c:pt>
                <c:pt idx="20">
                  <c:v>236.3</c:v>
                </c:pt>
                <c:pt idx="21">
                  <c:v>247.6</c:v>
                </c:pt>
                <c:pt idx="22">
                  <c:v>258.89999999999998</c:v>
                </c:pt>
                <c:pt idx="23">
                  <c:v>270.2</c:v>
                </c:pt>
                <c:pt idx="24">
                  <c:v>281.5</c:v>
                </c:pt>
                <c:pt idx="25">
                  <c:v>292.8</c:v>
                </c:pt>
                <c:pt idx="26">
                  <c:v>304.10000000000002</c:v>
                </c:pt>
                <c:pt idx="27">
                  <c:v>315.39999999999998</c:v>
                </c:pt>
                <c:pt idx="28">
                  <c:v>326.7</c:v>
                </c:pt>
                <c:pt idx="29">
                  <c:v>338</c:v>
                </c:pt>
                <c:pt idx="30">
                  <c:v>349.3</c:v>
                </c:pt>
                <c:pt idx="31">
                  <c:v>360.6</c:v>
                </c:pt>
                <c:pt idx="32">
                  <c:v>371.9</c:v>
                </c:pt>
                <c:pt idx="33">
                  <c:v>383.2</c:v>
                </c:pt>
                <c:pt idx="34">
                  <c:v>394.5</c:v>
                </c:pt>
                <c:pt idx="35">
                  <c:v>405.8</c:v>
                </c:pt>
                <c:pt idx="36">
                  <c:v>417.1</c:v>
                </c:pt>
                <c:pt idx="37">
                  <c:v>428.4</c:v>
                </c:pt>
                <c:pt idx="38">
                  <c:v>439.7</c:v>
                </c:pt>
                <c:pt idx="39">
                  <c:v>451</c:v>
                </c:pt>
                <c:pt idx="40">
                  <c:v>462.3</c:v>
                </c:pt>
                <c:pt idx="41">
                  <c:v>473.6</c:v>
                </c:pt>
                <c:pt idx="42">
                  <c:v>484.9</c:v>
                </c:pt>
                <c:pt idx="43">
                  <c:v>496.2</c:v>
                </c:pt>
                <c:pt idx="44">
                  <c:v>507.5</c:v>
                </c:pt>
                <c:pt idx="45">
                  <c:v>518.79999999999995</c:v>
                </c:pt>
                <c:pt idx="46">
                  <c:v>530.1</c:v>
                </c:pt>
                <c:pt idx="47">
                  <c:v>541.4</c:v>
                </c:pt>
                <c:pt idx="48">
                  <c:v>552.70000000000005</c:v>
                </c:pt>
                <c:pt idx="49">
                  <c:v>564</c:v>
                </c:pt>
                <c:pt idx="50">
                  <c:v>575.29999999999995</c:v>
                </c:pt>
                <c:pt idx="51">
                  <c:v>586.6</c:v>
                </c:pt>
                <c:pt idx="52">
                  <c:v>597.9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B-4069-A8AA-3F001D01E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04966576"/>
        <c:axId val="400319707"/>
      </c:lineChart>
      <c:dateAx>
        <c:axId val="70496657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0319707"/>
        <c:crosses val="autoZero"/>
        <c:auto val="1"/>
        <c:lblOffset val="100"/>
        <c:baseTimeUnit val="days"/>
      </c:dateAx>
      <c:valAx>
        <c:axId val="4003197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リターゲティングリスト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0496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新規フォロー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新規フォロー（Facebook）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見込み顧客!$W$5:$W$57</c:f>
              <c:numCache>
                <c:formatCode>#,##0_ </c:formatCode>
                <c:ptCount val="5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A-4FEC-B519-AB5EC92DFBB0}"/>
            </c:ext>
          </c:extLst>
        </c:ser>
        <c:ser>
          <c:idx val="1"/>
          <c:order val="1"/>
          <c:tx>
            <c:v>新規フォロー（twitter）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見込み顧客!$X$5:$X$57</c:f>
              <c:numCache>
                <c:formatCode>#,##0_ </c:formatCode>
                <c:ptCount val="53"/>
                <c:pt idx="0">
                  <c:v>10</c:v>
                </c:pt>
                <c:pt idx="1">
                  <c:v>22</c:v>
                </c:pt>
                <c:pt idx="2">
                  <c:v>33</c:v>
                </c:pt>
                <c:pt idx="3">
                  <c:v>44</c:v>
                </c:pt>
                <c:pt idx="4">
                  <c:v>55.5</c:v>
                </c:pt>
                <c:pt idx="5">
                  <c:v>66.8</c:v>
                </c:pt>
                <c:pt idx="6">
                  <c:v>78.099999999999994</c:v>
                </c:pt>
                <c:pt idx="7">
                  <c:v>89.4</c:v>
                </c:pt>
                <c:pt idx="8">
                  <c:v>100.7</c:v>
                </c:pt>
                <c:pt idx="9">
                  <c:v>112</c:v>
                </c:pt>
                <c:pt idx="10">
                  <c:v>123.3</c:v>
                </c:pt>
                <c:pt idx="11">
                  <c:v>134.6</c:v>
                </c:pt>
                <c:pt idx="12">
                  <c:v>145.9</c:v>
                </c:pt>
                <c:pt idx="13">
                  <c:v>157.19999999999999</c:v>
                </c:pt>
                <c:pt idx="14">
                  <c:v>168.5</c:v>
                </c:pt>
                <c:pt idx="15">
                  <c:v>179.8</c:v>
                </c:pt>
                <c:pt idx="16">
                  <c:v>191.1</c:v>
                </c:pt>
                <c:pt idx="17">
                  <c:v>202.4</c:v>
                </c:pt>
                <c:pt idx="18">
                  <c:v>213.7</c:v>
                </c:pt>
                <c:pt idx="19">
                  <c:v>225</c:v>
                </c:pt>
                <c:pt idx="20">
                  <c:v>236.3</c:v>
                </c:pt>
                <c:pt idx="21">
                  <c:v>247.6</c:v>
                </c:pt>
                <c:pt idx="22">
                  <c:v>258.89999999999998</c:v>
                </c:pt>
                <c:pt idx="23">
                  <c:v>270.2</c:v>
                </c:pt>
                <c:pt idx="24">
                  <c:v>281.5</c:v>
                </c:pt>
                <c:pt idx="25">
                  <c:v>292.8</c:v>
                </c:pt>
                <c:pt idx="26">
                  <c:v>304.10000000000002</c:v>
                </c:pt>
                <c:pt idx="27">
                  <c:v>315.39999999999998</c:v>
                </c:pt>
                <c:pt idx="28">
                  <c:v>326.7</c:v>
                </c:pt>
                <c:pt idx="29">
                  <c:v>338</c:v>
                </c:pt>
                <c:pt idx="30">
                  <c:v>349.3</c:v>
                </c:pt>
                <c:pt idx="31">
                  <c:v>360.6</c:v>
                </c:pt>
                <c:pt idx="32">
                  <c:v>371.9</c:v>
                </c:pt>
                <c:pt idx="33">
                  <c:v>383.2</c:v>
                </c:pt>
                <c:pt idx="34">
                  <c:v>394.5</c:v>
                </c:pt>
                <c:pt idx="35">
                  <c:v>405.8</c:v>
                </c:pt>
                <c:pt idx="36">
                  <c:v>417.1</c:v>
                </c:pt>
                <c:pt idx="37">
                  <c:v>428.4</c:v>
                </c:pt>
                <c:pt idx="38">
                  <c:v>439.7</c:v>
                </c:pt>
                <c:pt idx="39">
                  <c:v>451</c:v>
                </c:pt>
                <c:pt idx="40">
                  <c:v>462.3</c:v>
                </c:pt>
                <c:pt idx="41">
                  <c:v>473.6</c:v>
                </c:pt>
                <c:pt idx="42">
                  <c:v>484.9</c:v>
                </c:pt>
                <c:pt idx="43">
                  <c:v>496.2</c:v>
                </c:pt>
                <c:pt idx="44">
                  <c:v>507.5</c:v>
                </c:pt>
                <c:pt idx="45">
                  <c:v>518.79999999999995</c:v>
                </c:pt>
                <c:pt idx="46">
                  <c:v>530.1</c:v>
                </c:pt>
                <c:pt idx="47">
                  <c:v>541.4</c:v>
                </c:pt>
                <c:pt idx="48">
                  <c:v>552.70000000000005</c:v>
                </c:pt>
                <c:pt idx="49">
                  <c:v>564</c:v>
                </c:pt>
                <c:pt idx="50">
                  <c:v>575.29999999999995</c:v>
                </c:pt>
                <c:pt idx="51">
                  <c:v>586.6</c:v>
                </c:pt>
                <c:pt idx="52">
                  <c:v>597.9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A-4FEC-B519-AB5EC92DFB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8070305"/>
        <c:axId val="653700836"/>
      </c:lineChart>
      <c:dateAx>
        <c:axId val="27807030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53700836"/>
        <c:crosses val="autoZero"/>
        <c:auto val="1"/>
        <c:lblOffset val="100"/>
        <c:baseTimeUnit val="days"/>
      </c:dateAx>
      <c:valAx>
        <c:axId val="6537008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新規フォロー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807030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新規コメント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新規コメント（Facebook）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見込み顧客!$Y$5:$Y$57</c:f>
              <c:numCache>
                <c:formatCode>#,##0_ </c:formatCode>
                <c:ptCount val="5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F8-4414-BF80-29A500D5D155}"/>
            </c:ext>
          </c:extLst>
        </c:ser>
        <c:ser>
          <c:idx val="1"/>
          <c:order val="1"/>
          <c:tx>
            <c:v>新規コメント（twitter）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見込み顧客!$Z$5:$Z$57</c:f>
              <c:numCache>
                <c:formatCode>#,##0_ </c:formatCode>
                <c:ptCount val="53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22</c:v>
                </c:pt>
                <c:pt idx="7">
                  <c:v>24</c:v>
                </c:pt>
                <c:pt idx="8">
                  <c:v>26</c:v>
                </c:pt>
                <c:pt idx="9">
                  <c:v>28</c:v>
                </c:pt>
                <c:pt idx="10">
                  <c:v>30</c:v>
                </c:pt>
                <c:pt idx="11">
                  <c:v>32</c:v>
                </c:pt>
                <c:pt idx="12">
                  <c:v>34</c:v>
                </c:pt>
                <c:pt idx="13">
                  <c:v>36</c:v>
                </c:pt>
                <c:pt idx="14">
                  <c:v>38</c:v>
                </c:pt>
                <c:pt idx="15">
                  <c:v>40</c:v>
                </c:pt>
                <c:pt idx="16">
                  <c:v>42</c:v>
                </c:pt>
                <c:pt idx="17">
                  <c:v>44</c:v>
                </c:pt>
                <c:pt idx="18">
                  <c:v>46</c:v>
                </c:pt>
                <c:pt idx="19">
                  <c:v>48</c:v>
                </c:pt>
                <c:pt idx="20">
                  <c:v>50</c:v>
                </c:pt>
                <c:pt idx="21">
                  <c:v>52</c:v>
                </c:pt>
                <c:pt idx="22">
                  <c:v>54</c:v>
                </c:pt>
                <c:pt idx="23">
                  <c:v>56</c:v>
                </c:pt>
                <c:pt idx="24">
                  <c:v>58</c:v>
                </c:pt>
                <c:pt idx="25">
                  <c:v>60</c:v>
                </c:pt>
                <c:pt idx="26">
                  <c:v>62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92</c:v>
                </c:pt>
                <c:pt idx="42">
                  <c:v>94</c:v>
                </c:pt>
                <c:pt idx="43">
                  <c:v>96</c:v>
                </c:pt>
                <c:pt idx="44">
                  <c:v>98</c:v>
                </c:pt>
                <c:pt idx="45">
                  <c:v>100</c:v>
                </c:pt>
                <c:pt idx="46">
                  <c:v>102</c:v>
                </c:pt>
                <c:pt idx="47">
                  <c:v>104</c:v>
                </c:pt>
                <c:pt idx="48">
                  <c:v>106</c:v>
                </c:pt>
                <c:pt idx="49">
                  <c:v>108</c:v>
                </c:pt>
                <c:pt idx="50">
                  <c:v>110</c:v>
                </c:pt>
                <c:pt idx="51">
                  <c:v>112</c:v>
                </c:pt>
                <c:pt idx="52">
                  <c:v>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F8-4414-BF80-29A500D5D155}"/>
            </c:ext>
          </c:extLst>
        </c:ser>
        <c:ser>
          <c:idx val="2"/>
          <c:order val="2"/>
          <c:tx>
            <c:v>新規コメント（ブログ）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見込み顧客!$B$5:$B$57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見込み顧客!$AA$5:$AA$57</c:f>
              <c:numCache>
                <c:formatCode>#,##0_ </c:formatCode>
                <c:ptCount val="53"/>
                <c:pt idx="0">
                  <c:v>10</c:v>
                </c:pt>
                <c:pt idx="1">
                  <c:v>13</c:v>
                </c:pt>
                <c:pt idx="2">
                  <c:v>16</c:v>
                </c:pt>
                <c:pt idx="3">
                  <c:v>19</c:v>
                </c:pt>
                <c:pt idx="4">
                  <c:v>22</c:v>
                </c:pt>
                <c:pt idx="5">
                  <c:v>25</c:v>
                </c:pt>
                <c:pt idx="6">
                  <c:v>28</c:v>
                </c:pt>
                <c:pt idx="7">
                  <c:v>31</c:v>
                </c:pt>
                <c:pt idx="8">
                  <c:v>34</c:v>
                </c:pt>
                <c:pt idx="9">
                  <c:v>37</c:v>
                </c:pt>
                <c:pt idx="10">
                  <c:v>40</c:v>
                </c:pt>
                <c:pt idx="11">
                  <c:v>43</c:v>
                </c:pt>
                <c:pt idx="12">
                  <c:v>46</c:v>
                </c:pt>
                <c:pt idx="13">
                  <c:v>49</c:v>
                </c:pt>
                <c:pt idx="14">
                  <c:v>52</c:v>
                </c:pt>
                <c:pt idx="15">
                  <c:v>55</c:v>
                </c:pt>
                <c:pt idx="16">
                  <c:v>58</c:v>
                </c:pt>
                <c:pt idx="17">
                  <c:v>61</c:v>
                </c:pt>
                <c:pt idx="18">
                  <c:v>64</c:v>
                </c:pt>
                <c:pt idx="19">
                  <c:v>67</c:v>
                </c:pt>
                <c:pt idx="20">
                  <c:v>70</c:v>
                </c:pt>
                <c:pt idx="21">
                  <c:v>73</c:v>
                </c:pt>
                <c:pt idx="22">
                  <c:v>76</c:v>
                </c:pt>
                <c:pt idx="23">
                  <c:v>79</c:v>
                </c:pt>
                <c:pt idx="24">
                  <c:v>82</c:v>
                </c:pt>
                <c:pt idx="25">
                  <c:v>85</c:v>
                </c:pt>
                <c:pt idx="26">
                  <c:v>88</c:v>
                </c:pt>
                <c:pt idx="27">
                  <c:v>91</c:v>
                </c:pt>
                <c:pt idx="28">
                  <c:v>94</c:v>
                </c:pt>
                <c:pt idx="29">
                  <c:v>97</c:v>
                </c:pt>
                <c:pt idx="30">
                  <c:v>100</c:v>
                </c:pt>
                <c:pt idx="31">
                  <c:v>103</c:v>
                </c:pt>
                <c:pt idx="32">
                  <c:v>106</c:v>
                </c:pt>
                <c:pt idx="33">
                  <c:v>109</c:v>
                </c:pt>
                <c:pt idx="34">
                  <c:v>112</c:v>
                </c:pt>
                <c:pt idx="35">
                  <c:v>115</c:v>
                </c:pt>
                <c:pt idx="36">
                  <c:v>118</c:v>
                </c:pt>
                <c:pt idx="37">
                  <c:v>121</c:v>
                </c:pt>
                <c:pt idx="38">
                  <c:v>124</c:v>
                </c:pt>
                <c:pt idx="39">
                  <c:v>127</c:v>
                </c:pt>
                <c:pt idx="40">
                  <c:v>130</c:v>
                </c:pt>
                <c:pt idx="41">
                  <c:v>133</c:v>
                </c:pt>
                <c:pt idx="42">
                  <c:v>136</c:v>
                </c:pt>
                <c:pt idx="43">
                  <c:v>139</c:v>
                </c:pt>
                <c:pt idx="44">
                  <c:v>142</c:v>
                </c:pt>
                <c:pt idx="45">
                  <c:v>145</c:v>
                </c:pt>
                <c:pt idx="46">
                  <c:v>148</c:v>
                </c:pt>
                <c:pt idx="47">
                  <c:v>151</c:v>
                </c:pt>
                <c:pt idx="48">
                  <c:v>154</c:v>
                </c:pt>
                <c:pt idx="49">
                  <c:v>157</c:v>
                </c:pt>
                <c:pt idx="50">
                  <c:v>160</c:v>
                </c:pt>
                <c:pt idx="51">
                  <c:v>163</c:v>
                </c:pt>
                <c:pt idx="52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F8-4414-BF80-29A500D5D1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0993410"/>
        <c:axId val="345607563"/>
      </c:lineChart>
      <c:dateAx>
        <c:axId val="56099341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45607563"/>
        <c:crosses val="autoZero"/>
        <c:auto val="1"/>
        <c:lblOffset val="100"/>
        <c:baseTimeUnit val="days"/>
      </c:dateAx>
      <c:valAx>
        <c:axId val="3456075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新規コメント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099341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コンバージョン数（間隔0日）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新規顧客!$C$2</c:f>
              <c:strCache>
                <c:ptCount val="1"/>
                <c:pt idx="0">
                  <c:v>コンバージョン数（間隔0日）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新規顧客!$C$5:$C$57</c:f>
              <c:numCache>
                <c:formatCode>#,##0_ </c:formatCode>
                <c:ptCount val="53"/>
                <c:pt idx="0">
                  <c:v>1637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  <c:pt idx="12">
                  <c:v>220</c:v>
                </c:pt>
                <c:pt idx="13">
                  <c:v>230</c:v>
                </c:pt>
                <c:pt idx="14">
                  <c:v>240</c:v>
                </c:pt>
                <c:pt idx="15">
                  <c:v>250</c:v>
                </c:pt>
                <c:pt idx="16">
                  <c:v>260</c:v>
                </c:pt>
                <c:pt idx="17">
                  <c:v>270</c:v>
                </c:pt>
                <c:pt idx="18">
                  <c:v>280</c:v>
                </c:pt>
                <c:pt idx="19">
                  <c:v>290</c:v>
                </c:pt>
                <c:pt idx="20">
                  <c:v>300</c:v>
                </c:pt>
                <c:pt idx="21">
                  <c:v>310</c:v>
                </c:pt>
                <c:pt idx="22">
                  <c:v>320</c:v>
                </c:pt>
                <c:pt idx="23">
                  <c:v>330</c:v>
                </c:pt>
                <c:pt idx="24">
                  <c:v>340</c:v>
                </c:pt>
                <c:pt idx="25">
                  <c:v>350</c:v>
                </c:pt>
                <c:pt idx="26">
                  <c:v>360</c:v>
                </c:pt>
                <c:pt idx="27">
                  <c:v>370</c:v>
                </c:pt>
                <c:pt idx="28">
                  <c:v>380</c:v>
                </c:pt>
                <c:pt idx="29">
                  <c:v>390</c:v>
                </c:pt>
                <c:pt idx="30">
                  <c:v>400</c:v>
                </c:pt>
                <c:pt idx="31">
                  <c:v>410</c:v>
                </c:pt>
                <c:pt idx="32">
                  <c:v>420</c:v>
                </c:pt>
                <c:pt idx="33">
                  <c:v>430</c:v>
                </c:pt>
                <c:pt idx="34">
                  <c:v>440</c:v>
                </c:pt>
                <c:pt idx="35">
                  <c:v>450</c:v>
                </c:pt>
                <c:pt idx="36">
                  <c:v>460</c:v>
                </c:pt>
                <c:pt idx="37">
                  <c:v>470</c:v>
                </c:pt>
                <c:pt idx="38">
                  <c:v>480</c:v>
                </c:pt>
                <c:pt idx="39">
                  <c:v>490</c:v>
                </c:pt>
                <c:pt idx="40">
                  <c:v>500</c:v>
                </c:pt>
                <c:pt idx="41">
                  <c:v>510</c:v>
                </c:pt>
                <c:pt idx="42">
                  <c:v>520</c:v>
                </c:pt>
                <c:pt idx="43">
                  <c:v>530</c:v>
                </c:pt>
                <c:pt idx="44">
                  <c:v>540</c:v>
                </c:pt>
                <c:pt idx="45">
                  <c:v>550</c:v>
                </c:pt>
                <c:pt idx="46">
                  <c:v>560</c:v>
                </c:pt>
                <c:pt idx="47">
                  <c:v>570</c:v>
                </c:pt>
                <c:pt idx="48">
                  <c:v>580</c:v>
                </c:pt>
                <c:pt idx="49">
                  <c:v>590</c:v>
                </c:pt>
                <c:pt idx="50">
                  <c:v>600</c:v>
                </c:pt>
                <c:pt idx="51">
                  <c:v>610</c:v>
                </c:pt>
                <c:pt idx="52">
                  <c:v>620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F7-4970-9E8D-74C380B591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891551"/>
        <c:axId val="932544645"/>
      </c:lineChart>
      <c:dateAx>
        <c:axId val="73891551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  <a:endParaRPr lang="en-US" altLang="en-US"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32544645"/>
        <c:crosses val="autoZero"/>
        <c:auto val="1"/>
        <c:lblOffset val="100"/>
        <c:baseTimeUnit val="days"/>
      </c:dateAx>
      <c:valAx>
        <c:axId val="93254464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コンバージョン数（間隔0日）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8915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新規ユーザーの割合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潜在顧客!$E$5:$E$57</c:f>
              <c:numCache>
                <c:formatCode>0.0%</c:formatCode>
                <c:ptCount val="53"/>
                <c:pt idx="0">
                  <c:v>0.83018429611274591</c:v>
                </c:pt>
                <c:pt idx="1">
                  <c:v>0.85635317280024237</c:v>
                </c:pt>
                <c:pt idx="2">
                  <c:v>0.85290065819684679</c:v>
                </c:pt>
                <c:pt idx="3">
                  <c:v>0.88149892093388271</c:v>
                </c:pt>
                <c:pt idx="4">
                  <c:v>0.87370630382861691</c:v>
                </c:pt>
                <c:pt idx="5">
                  <c:v>0.88752296170693801</c:v>
                </c:pt>
                <c:pt idx="6">
                  <c:v>0.87958845544384801</c:v>
                </c:pt>
                <c:pt idx="7">
                  <c:v>0.8441444284311328</c:v>
                </c:pt>
                <c:pt idx="8">
                  <c:v>0.69769995229815407</c:v>
                </c:pt>
                <c:pt idx="9">
                  <c:v>0.80306061766261505</c:v>
                </c:pt>
                <c:pt idx="10">
                  <c:v>0.67260679534787804</c:v>
                </c:pt>
                <c:pt idx="11">
                  <c:v>0.69668608481834593</c:v>
                </c:pt>
                <c:pt idx="12">
                  <c:v>0.67434573560405175</c:v>
                </c:pt>
                <c:pt idx="13">
                  <c:v>0.80142777299915724</c:v>
                </c:pt>
                <c:pt idx="14">
                  <c:v>0.70547730585543689</c:v>
                </c:pt>
                <c:pt idx="15">
                  <c:v>0.72175057386669716</c:v>
                </c:pt>
                <c:pt idx="16">
                  <c:v>0.7339251322049466</c:v>
                </c:pt>
                <c:pt idx="17">
                  <c:v>0.70662810080976612</c:v>
                </c:pt>
                <c:pt idx="18">
                  <c:v>0.58586223726285114</c:v>
                </c:pt>
                <c:pt idx="19">
                  <c:v>0.6763649953783718</c:v>
                </c:pt>
                <c:pt idx="20">
                  <c:v>0.56814046740032953</c:v>
                </c:pt>
                <c:pt idx="21">
                  <c:v>0.59013477563154937</c:v>
                </c:pt>
                <c:pt idx="22">
                  <c:v>0.57276474558881663</c:v>
                </c:pt>
                <c:pt idx="23">
                  <c:v>0.68249516445669434</c:v>
                </c:pt>
                <c:pt idx="24">
                  <c:v>0.60231477499678043</c:v>
                </c:pt>
                <c:pt idx="25">
                  <c:v>0.61772949835031421</c:v>
                </c:pt>
                <c:pt idx="26">
                  <c:v>0.62965223457303721</c:v>
                </c:pt>
                <c:pt idx="27">
                  <c:v>0.60763982933381011</c:v>
                </c:pt>
                <c:pt idx="28">
                  <c:v>0.50492530673462799</c:v>
                </c:pt>
                <c:pt idx="29">
                  <c:v>0.58419838191671603</c:v>
                </c:pt>
                <c:pt idx="30">
                  <c:v>0.49176213618740733</c:v>
                </c:pt>
                <c:pt idx="31">
                  <c:v>0.51185202459244972</c:v>
                </c:pt>
                <c:pt idx="32">
                  <c:v>0.4977808482932336</c:v>
                </c:pt>
                <c:pt idx="33">
                  <c:v>0.59430044002658933</c:v>
                </c:pt>
                <c:pt idx="34">
                  <c:v>0.52547424137340726</c:v>
                </c:pt>
                <c:pt idx="35">
                  <c:v>0.53991514513947136</c:v>
                </c:pt>
                <c:pt idx="36">
                  <c:v>0.55132269827942615</c:v>
                </c:pt>
                <c:pt idx="37">
                  <c:v>0.53297747333545431</c:v>
                </c:pt>
                <c:pt idx="38">
                  <c:v>0.44363683121282255</c:v>
                </c:pt>
                <c:pt idx="39">
                  <c:v>0.51413804109051475</c:v>
                </c:pt>
                <c:pt idx="40">
                  <c:v>0.43348614579502626</c:v>
                </c:pt>
                <c:pt idx="41">
                  <c:v>0.45190568415219962</c:v>
                </c:pt>
                <c:pt idx="42">
                  <c:v>0.44015734199313733</c:v>
                </c:pt>
                <c:pt idx="43">
                  <c:v>0.52629103145299971</c:v>
                </c:pt>
                <c:pt idx="44">
                  <c:v>0.46602138780666297</c:v>
                </c:pt>
                <c:pt idx="45">
                  <c:v>0.47951183956288024</c:v>
                </c:pt>
                <c:pt idx="46">
                  <c:v>0.49032557507453695</c:v>
                </c:pt>
                <c:pt idx="47">
                  <c:v>0.47465528895918407</c:v>
                </c:pt>
                <c:pt idx="48">
                  <c:v>0.39561640867559156</c:v>
                </c:pt>
                <c:pt idx="49">
                  <c:v>0.4590823190368527</c:v>
                </c:pt>
                <c:pt idx="50">
                  <c:v>0.46954577300527889</c:v>
                </c:pt>
                <c:pt idx="51">
                  <c:v>0.45475047685494746</c:v>
                </c:pt>
                <c:pt idx="52">
                  <c:v>0.3791982409538549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66-4331-8B33-E4E7EE9F2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新規ユーザーの割合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コンバージョン数（間隔1日）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新規顧客!$D$5:$D$57</c:f>
              <c:numCache>
                <c:formatCode>#,##0_ </c:formatCode>
                <c:ptCount val="53"/>
                <c:pt idx="0">
                  <c:v>187</c:v>
                </c:pt>
                <c:pt idx="1">
                  <c:v>100</c:v>
                </c:pt>
                <c:pt idx="2">
                  <c:v>110</c:v>
                </c:pt>
                <c:pt idx="3">
                  <c:v>120</c:v>
                </c:pt>
                <c:pt idx="4">
                  <c:v>130</c:v>
                </c:pt>
                <c:pt idx="5">
                  <c:v>140</c:v>
                </c:pt>
                <c:pt idx="6">
                  <c:v>150</c:v>
                </c:pt>
                <c:pt idx="7">
                  <c:v>160</c:v>
                </c:pt>
                <c:pt idx="8">
                  <c:v>170</c:v>
                </c:pt>
                <c:pt idx="9">
                  <c:v>180</c:v>
                </c:pt>
                <c:pt idx="10">
                  <c:v>190</c:v>
                </c:pt>
                <c:pt idx="11">
                  <c:v>200</c:v>
                </c:pt>
                <c:pt idx="12">
                  <c:v>210</c:v>
                </c:pt>
                <c:pt idx="13">
                  <c:v>220</c:v>
                </c:pt>
                <c:pt idx="14">
                  <c:v>230</c:v>
                </c:pt>
                <c:pt idx="15">
                  <c:v>240</c:v>
                </c:pt>
                <c:pt idx="16">
                  <c:v>250</c:v>
                </c:pt>
                <c:pt idx="17">
                  <c:v>260</c:v>
                </c:pt>
                <c:pt idx="18">
                  <c:v>270</c:v>
                </c:pt>
                <c:pt idx="19">
                  <c:v>280</c:v>
                </c:pt>
                <c:pt idx="20">
                  <c:v>290</c:v>
                </c:pt>
                <c:pt idx="21">
                  <c:v>300</c:v>
                </c:pt>
                <c:pt idx="22">
                  <c:v>310</c:v>
                </c:pt>
                <c:pt idx="23">
                  <c:v>320</c:v>
                </c:pt>
                <c:pt idx="24">
                  <c:v>330</c:v>
                </c:pt>
                <c:pt idx="25">
                  <c:v>340</c:v>
                </c:pt>
                <c:pt idx="26">
                  <c:v>350</c:v>
                </c:pt>
                <c:pt idx="27">
                  <c:v>360</c:v>
                </c:pt>
                <c:pt idx="28">
                  <c:v>370</c:v>
                </c:pt>
                <c:pt idx="29">
                  <c:v>380</c:v>
                </c:pt>
                <c:pt idx="30">
                  <c:v>390</c:v>
                </c:pt>
                <c:pt idx="31">
                  <c:v>400</c:v>
                </c:pt>
                <c:pt idx="32">
                  <c:v>410</c:v>
                </c:pt>
                <c:pt idx="33">
                  <c:v>420</c:v>
                </c:pt>
                <c:pt idx="34">
                  <c:v>430</c:v>
                </c:pt>
                <c:pt idx="35">
                  <c:v>440</c:v>
                </c:pt>
                <c:pt idx="36">
                  <c:v>450</c:v>
                </c:pt>
                <c:pt idx="37">
                  <c:v>460</c:v>
                </c:pt>
                <c:pt idx="38">
                  <c:v>470</c:v>
                </c:pt>
                <c:pt idx="39">
                  <c:v>480</c:v>
                </c:pt>
                <c:pt idx="40">
                  <c:v>490</c:v>
                </c:pt>
                <c:pt idx="41">
                  <c:v>500</c:v>
                </c:pt>
                <c:pt idx="42">
                  <c:v>510</c:v>
                </c:pt>
                <c:pt idx="43">
                  <c:v>520</c:v>
                </c:pt>
                <c:pt idx="44">
                  <c:v>530</c:v>
                </c:pt>
                <c:pt idx="45">
                  <c:v>540</c:v>
                </c:pt>
                <c:pt idx="46">
                  <c:v>550</c:v>
                </c:pt>
                <c:pt idx="47">
                  <c:v>560</c:v>
                </c:pt>
                <c:pt idx="48">
                  <c:v>570</c:v>
                </c:pt>
                <c:pt idx="49">
                  <c:v>580</c:v>
                </c:pt>
                <c:pt idx="50">
                  <c:v>590</c:v>
                </c:pt>
                <c:pt idx="51">
                  <c:v>600</c:v>
                </c:pt>
                <c:pt idx="52">
                  <c:v>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E0-4B20-B605-D6DA62CE3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コンバージョン数（間隔1日）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コンバージョン数（間隔2日）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新規顧客!$E$5:$E$57</c:f>
              <c:numCache>
                <c:formatCode>#,##0_ </c:formatCode>
                <c:ptCount val="53"/>
                <c:pt idx="0">
                  <c:v>82</c:v>
                </c:pt>
                <c:pt idx="1">
                  <c:v>90</c:v>
                </c:pt>
                <c:pt idx="2">
                  <c:v>100</c:v>
                </c:pt>
                <c:pt idx="3">
                  <c:v>110</c:v>
                </c:pt>
                <c:pt idx="4">
                  <c:v>120</c:v>
                </c:pt>
                <c:pt idx="5">
                  <c:v>130</c:v>
                </c:pt>
                <c:pt idx="6">
                  <c:v>140</c:v>
                </c:pt>
                <c:pt idx="7">
                  <c:v>150</c:v>
                </c:pt>
                <c:pt idx="8">
                  <c:v>160</c:v>
                </c:pt>
                <c:pt idx="9">
                  <c:v>170</c:v>
                </c:pt>
                <c:pt idx="10">
                  <c:v>180</c:v>
                </c:pt>
                <c:pt idx="11">
                  <c:v>190</c:v>
                </c:pt>
                <c:pt idx="12">
                  <c:v>200</c:v>
                </c:pt>
                <c:pt idx="13">
                  <c:v>210</c:v>
                </c:pt>
                <c:pt idx="14">
                  <c:v>220</c:v>
                </c:pt>
                <c:pt idx="15">
                  <c:v>230</c:v>
                </c:pt>
                <c:pt idx="16">
                  <c:v>240</c:v>
                </c:pt>
                <c:pt idx="17">
                  <c:v>250</c:v>
                </c:pt>
                <c:pt idx="18">
                  <c:v>260</c:v>
                </c:pt>
                <c:pt idx="19">
                  <c:v>270</c:v>
                </c:pt>
                <c:pt idx="20">
                  <c:v>280</c:v>
                </c:pt>
                <c:pt idx="21">
                  <c:v>290</c:v>
                </c:pt>
                <c:pt idx="22">
                  <c:v>300</c:v>
                </c:pt>
                <c:pt idx="23">
                  <c:v>310</c:v>
                </c:pt>
                <c:pt idx="24">
                  <c:v>320</c:v>
                </c:pt>
                <c:pt idx="25">
                  <c:v>330</c:v>
                </c:pt>
                <c:pt idx="26">
                  <c:v>340</c:v>
                </c:pt>
                <c:pt idx="27">
                  <c:v>350</c:v>
                </c:pt>
                <c:pt idx="28">
                  <c:v>360</c:v>
                </c:pt>
                <c:pt idx="29">
                  <c:v>370</c:v>
                </c:pt>
                <c:pt idx="30">
                  <c:v>380</c:v>
                </c:pt>
                <c:pt idx="31">
                  <c:v>390</c:v>
                </c:pt>
                <c:pt idx="32">
                  <c:v>400</c:v>
                </c:pt>
                <c:pt idx="33">
                  <c:v>410</c:v>
                </c:pt>
                <c:pt idx="34">
                  <c:v>420</c:v>
                </c:pt>
                <c:pt idx="35">
                  <c:v>430</c:v>
                </c:pt>
                <c:pt idx="36">
                  <c:v>440</c:v>
                </c:pt>
                <c:pt idx="37">
                  <c:v>450</c:v>
                </c:pt>
                <c:pt idx="38">
                  <c:v>460</c:v>
                </c:pt>
                <c:pt idx="39">
                  <c:v>470</c:v>
                </c:pt>
                <c:pt idx="40">
                  <c:v>480</c:v>
                </c:pt>
                <c:pt idx="41">
                  <c:v>490</c:v>
                </c:pt>
                <c:pt idx="42">
                  <c:v>500</c:v>
                </c:pt>
                <c:pt idx="43">
                  <c:v>510</c:v>
                </c:pt>
                <c:pt idx="44">
                  <c:v>520</c:v>
                </c:pt>
                <c:pt idx="45">
                  <c:v>530</c:v>
                </c:pt>
                <c:pt idx="46">
                  <c:v>540</c:v>
                </c:pt>
                <c:pt idx="47">
                  <c:v>550</c:v>
                </c:pt>
                <c:pt idx="48">
                  <c:v>560</c:v>
                </c:pt>
                <c:pt idx="49">
                  <c:v>570</c:v>
                </c:pt>
                <c:pt idx="50">
                  <c:v>580</c:v>
                </c:pt>
                <c:pt idx="51">
                  <c:v>590</c:v>
                </c:pt>
                <c:pt idx="52">
                  <c:v>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7A-4DE5-A0FF-B6E913263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コンバージョン数（間隔2日）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平均収益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新規顧客!$Q$5:$Q$57</c:f>
              <c:numCache>
                <c:formatCode>[$¥-411]#,##0;\-[$¥-411]#,##0</c:formatCode>
                <c:ptCount val="53"/>
                <c:pt idx="0">
                  <c:v>86.717136958017889</c:v>
                </c:pt>
                <c:pt idx="1">
                  <c:v>1255</c:v>
                </c:pt>
                <c:pt idx="2">
                  <c:v>1253.3333333333333</c:v>
                </c:pt>
                <c:pt idx="3">
                  <c:v>1252.5</c:v>
                </c:pt>
                <c:pt idx="4">
                  <c:v>1252</c:v>
                </c:pt>
                <c:pt idx="5">
                  <c:v>1251.6666666666667</c:v>
                </c:pt>
                <c:pt idx="6">
                  <c:v>1251.4285714285713</c:v>
                </c:pt>
                <c:pt idx="7">
                  <c:v>1251.25</c:v>
                </c:pt>
                <c:pt idx="8">
                  <c:v>1251.1111111111111</c:v>
                </c:pt>
                <c:pt idx="9">
                  <c:v>1251</c:v>
                </c:pt>
                <c:pt idx="10">
                  <c:v>1250.909090909091</c:v>
                </c:pt>
                <c:pt idx="11">
                  <c:v>1250.8333333333333</c:v>
                </c:pt>
                <c:pt idx="12">
                  <c:v>1250.7692307692307</c:v>
                </c:pt>
                <c:pt idx="13">
                  <c:v>1250.7142857142858</c:v>
                </c:pt>
                <c:pt idx="14">
                  <c:v>1250.6666666666667</c:v>
                </c:pt>
                <c:pt idx="15">
                  <c:v>1250.625</c:v>
                </c:pt>
                <c:pt idx="16">
                  <c:v>1250.5882352941176</c:v>
                </c:pt>
                <c:pt idx="17">
                  <c:v>1250.5555555555557</c:v>
                </c:pt>
                <c:pt idx="18">
                  <c:v>1250.5263157894738</c:v>
                </c:pt>
                <c:pt idx="19">
                  <c:v>1250.5</c:v>
                </c:pt>
                <c:pt idx="20">
                  <c:v>1250.4761904761904</c:v>
                </c:pt>
                <c:pt idx="21">
                  <c:v>1250.4545454545455</c:v>
                </c:pt>
                <c:pt idx="22">
                  <c:v>1250.4347826086957</c:v>
                </c:pt>
                <c:pt idx="23">
                  <c:v>1250.4166666666667</c:v>
                </c:pt>
                <c:pt idx="24">
                  <c:v>1250.4000000000001</c:v>
                </c:pt>
                <c:pt idx="25">
                  <c:v>1250.3846153846155</c:v>
                </c:pt>
                <c:pt idx="26">
                  <c:v>1250.3703703703704</c:v>
                </c:pt>
                <c:pt idx="27">
                  <c:v>1250.3571428571429</c:v>
                </c:pt>
                <c:pt idx="28">
                  <c:v>1250.344827586207</c:v>
                </c:pt>
                <c:pt idx="29">
                  <c:v>1250.3333333333333</c:v>
                </c:pt>
                <c:pt idx="30">
                  <c:v>1250.3225806451612</c:v>
                </c:pt>
                <c:pt idx="31">
                  <c:v>1250.3125</c:v>
                </c:pt>
                <c:pt idx="32">
                  <c:v>1250.3030303030303</c:v>
                </c:pt>
                <c:pt idx="33">
                  <c:v>1250.2941176470588</c:v>
                </c:pt>
                <c:pt idx="34">
                  <c:v>1250.2857142857142</c:v>
                </c:pt>
                <c:pt idx="35">
                  <c:v>1250.2777777777778</c:v>
                </c:pt>
                <c:pt idx="36">
                  <c:v>1250.2702702702702</c:v>
                </c:pt>
                <c:pt idx="37">
                  <c:v>1250.2631578947369</c:v>
                </c:pt>
                <c:pt idx="38">
                  <c:v>1250.2564102564102</c:v>
                </c:pt>
                <c:pt idx="39">
                  <c:v>1250.25</c:v>
                </c:pt>
                <c:pt idx="40">
                  <c:v>1250.2439024390244</c:v>
                </c:pt>
                <c:pt idx="41">
                  <c:v>1250.2380952380952</c:v>
                </c:pt>
                <c:pt idx="42">
                  <c:v>1250.2325581395348</c:v>
                </c:pt>
                <c:pt idx="43">
                  <c:v>1250.2272727272727</c:v>
                </c:pt>
                <c:pt idx="44">
                  <c:v>1250.2222222222222</c:v>
                </c:pt>
                <c:pt idx="45">
                  <c:v>1250.2173913043478</c:v>
                </c:pt>
                <c:pt idx="46">
                  <c:v>1250.2127659574469</c:v>
                </c:pt>
                <c:pt idx="47">
                  <c:v>1250.2083333333333</c:v>
                </c:pt>
                <c:pt idx="48">
                  <c:v>1250.204081632653</c:v>
                </c:pt>
                <c:pt idx="49">
                  <c:v>1250.2</c:v>
                </c:pt>
                <c:pt idx="50">
                  <c:v>1250.1960784313726</c:v>
                </c:pt>
                <c:pt idx="51">
                  <c:v>1250.1923076923076</c:v>
                </c:pt>
                <c:pt idx="52">
                  <c:v>1250.1886792452831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4D-4719-9633-930D574D6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平均収益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[$¥-411]#,##0;\-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新規顧客!$P$5:$P$57</c:f>
              <c:numCache>
                <c:formatCode>[$¥-411]#,##0;\-[$¥-411]#,##0</c:formatCode>
                <c:ptCount val="53"/>
                <c:pt idx="0">
                  <c:v>126000</c:v>
                </c:pt>
                <c:pt idx="1">
                  <c:v>251000</c:v>
                </c:pt>
                <c:pt idx="2">
                  <c:v>376000</c:v>
                </c:pt>
                <c:pt idx="3">
                  <c:v>501000</c:v>
                </c:pt>
                <c:pt idx="4">
                  <c:v>626000</c:v>
                </c:pt>
                <c:pt idx="5">
                  <c:v>751000</c:v>
                </c:pt>
                <c:pt idx="6">
                  <c:v>876000</c:v>
                </c:pt>
                <c:pt idx="7">
                  <c:v>1001000</c:v>
                </c:pt>
                <c:pt idx="8">
                  <c:v>1126000</c:v>
                </c:pt>
                <c:pt idx="9">
                  <c:v>1251000</c:v>
                </c:pt>
                <c:pt idx="10">
                  <c:v>1376000</c:v>
                </c:pt>
                <c:pt idx="11">
                  <c:v>1501000</c:v>
                </c:pt>
                <c:pt idx="12">
                  <c:v>1626000</c:v>
                </c:pt>
                <c:pt idx="13">
                  <c:v>1751000</c:v>
                </c:pt>
                <c:pt idx="14">
                  <c:v>1876000</c:v>
                </c:pt>
                <c:pt idx="15">
                  <c:v>2001000</c:v>
                </c:pt>
                <c:pt idx="16">
                  <c:v>2126000</c:v>
                </c:pt>
                <c:pt idx="17">
                  <c:v>2251000</c:v>
                </c:pt>
                <c:pt idx="18">
                  <c:v>2376000</c:v>
                </c:pt>
                <c:pt idx="19">
                  <c:v>2501000</c:v>
                </c:pt>
                <c:pt idx="20">
                  <c:v>2626000</c:v>
                </c:pt>
                <c:pt idx="21">
                  <c:v>2751000</c:v>
                </c:pt>
                <c:pt idx="22">
                  <c:v>2876000</c:v>
                </c:pt>
                <c:pt idx="23">
                  <c:v>3001000</c:v>
                </c:pt>
                <c:pt idx="24">
                  <c:v>3126000</c:v>
                </c:pt>
                <c:pt idx="25">
                  <c:v>3251000</c:v>
                </c:pt>
                <c:pt idx="26">
                  <c:v>3376000</c:v>
                </c:pt>
                <c:pt idx="27">
                  <c:v>3501000</c:v>
                </c:pt>
                <c:pt idx="28">
                  <c:v>3626000</c:v>
                </c:pt>
                <c:pt idx="29">
                  <c:v>3751000</c:v>
                </c:pt>
                <c:pt idx="30">
                  <c:v>3876000</c:v>
                </c:pt>
                <c:pt idx="31">
                  <c:v>4001000</c:v>
                </c:pt>
                <c:pt idx="32">
                  <c:v>4126000</c:v>
                </c:pt>
                <c:pt idx="33">
                  <c:v>4251000</c:v>
                </c:pt>
                <c:pt idx="34">
                  <c:v>4376000</c:v>
                </c:pt>
                <c:pt idx="35">
                  <c:v>4501000</c:v>
                </c:pt>
                <c:pt idx="36">
                  <c:v>4626000</c:v>
                </c:pt>
                <c:pt idx="37">
                  <c:v>4751000</c:v>
                </c:pt>
                <c:pt idx="38">
                  <c:v>4876000</c:v>
                </c:pt>
                <c:pt idx="39">
                  <c:v>5001000</c:v>
                </c:pt>
                <c:pt idx="40">
                  <c:v>5126000</c:v>
                </c:pt>
                <c:pt idx="41">
                  <c:v>5251000</c:v>
                </c:pt>
                <c:pt idx="42">
                  <c:v>5376000</c:v>
                </c:pt>
                <c:pt idx="43">
                  <c:v>5501000</c:v>
                </c:pt>
                <c:pt idx="44">
                  <c:v>5626000</c:v>
                </c:pt>
                <c:pt idx="45">
                  <c:v>5751000</c:v>
                </c:pt>
                <c:pt idx="46">
                  <c:v>5876000</c:v>
                </c:pt>
                <c:pt idx="47">
                  <c:v>6001000</c:v>
                </c:pt>
                <c:pt idx="48">
                  <c:v>6126000</c:v>
                </c:pt>
                <c:pt idx="49">
                  <c:v>6251000</c:v>
                </c:pt>
                <c:pt idx="50">
                  <c:v>6376000</c:v>
                </c:pt>
                <c:pt idx="51">
                  <c:v>6501000</c:v>
                </c:pt>
                <c:pt idx="52">
                  <c:v>6626000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EC-452B-AC32-8D852EA178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イベント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[$¥-411]#,##0;\-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コンバージョン数（間隔）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コンバージョン数（間隔3日）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新規顧客!$F$5:$F$57</c:f>
              <c:numCache>
                <c:formatCode>#,##0_ </c:formatCode>
                <c:ptCount val="53"/>
                <c:pt idx="0">
                  <c:v>70</c:v>
                </c:pt>
                <c:pt idx="1">
                  <c:v>80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180</c:v>
                </c:pt>
                <c:pt idx="12">
                  <c:v>190</c:v>
                </c:pt>
                <c:pt idx="13">
                  <c:v>200</c:v>
                </c:pt>
                <c:pt idx="14">
                  <c:v>210</c:v>
                </c:pt>
                <c:pt idx="15">
                  <c:v>220</c:v>
                </c:pt>
                <c:pt idx="16">
                  <c:v>230</c:v>
                </c:pt>
                <c:pt idx="17">
                  <c:v>240</c:v>
                </c:pt>
                <c:pt idx="18">
                  <c:v>250</c:v>
                </c:pt>
                <c:pt idx="19">
                  <c:v>260</c:v>
                </c:pt>
                <c:pt idx="20">
                  <c:v>270</c:v>
                </c:pt>
                <c:pt idx="21">
                  <c:v>280</c:v>
                </c:pt>
                <c:pt idx="22">
                  <c:v>290</c:v>
                </c:pt>
                <c:pt idx="23">
                  <c:v>300</c:v>
                </c:pt>
                <c:pt idx="24">
                  <c:v>310</c:v>
                </c:pt>
                <c:pt idx="25">
                  <c:v>320</c:v>
                </c:pt>
                <c:pt idx="26">
                  <c:v>330</c:v>
                </c:pt>
                <c:pt idx="27">
                  <c:v>340</c:v>
                </c:pt>
                <c:pt idx="28">
                  <c:v>350</c:v>
                </c:pt>
                <c:pt idx="29">
                  <c:v>360</c:v>
                </c:pt>
                <c:pt idx="30">
                  <c:v>370</c:v>
                </c:pt>
                <c:pt idx="31">
                  <c:v>380</c:v>
                </c:pt>
                <c:pt idx="32">
                  <c:v>390</c:v>
                </c:pt>
                <c:pt idx="33">
                  <c:v>400</c:v>
                </c:pt>
                <c:pt idx="34">
                  <c:v>410</c:v>
                </c:pt>
                <c:pt idx="35">
                  <c:v>420</c:v>
                </c:pt>
                <c:pt idx="36">
                  <c:v>430</c:v>
                </c:pt>
                <c:pt idx="37">
                  <c:v>440</c:v>
                </c:pt>
                <c:pt idx="38">
                  <c:v>450</c:v>
                </c:pt>
                <c:pt idx="39">
                  <c:v>460</c:v>
                </c:pt>
                <c:pt idx="40">
                  <c:v>470</c:v>
                </c:pt>
                <c:pt idx="41">
                  <c:v>480</c:v>
                </c:pt>
                <c:pt idx="42">
                  <c:v>490</c:v>
                </c:pt>
                <c:pt idx="43">
                  <c:v>500</c:v>
                </c:pt>
                <c:pt idx="44">
                  <c:v>510</c:v>
                </c:pt>
                <c:pt idx="45">
                  <c:v>520</c:v>
                </c:pt>
                <c:pt idx="46">
                  <c:v>530</c:v>
                </c:pt>
                <c:pt idx="47">
                  <c:v>540</c:v>
                </c:pt>
                <c:pt idx="48">
                  <c:v>550</c:v>
                </c:pt>
                <c:pt idx="49">
                  <c:v>560</c:v>
                </c:pt>
                <c:pt idx="50">
                  <c:v>570</c:v>
                </c:pt>
                <c:pt idx="51">
                  <c:v>580</c:v>
                </c:pt>
                <c:pt idx="52">
                  <c:v>590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5-4CF4-A9EF-3EF76049BABF}"/>
            </c:ext>
          </c:extLst>
        </c:ser>
        <c:ser>
          <c:idx val="1"/>
          <c:order val="1"/>
          <c:tx>
            <c:v>コンバージョン数（間隔4日）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新規顧客!$G$5:$G$57</c:f>
              <c:numCache>
                <c:formatCode>#,##0_ </c:formatCode>
                <c:ptCount val="53"/>
                <c:pt idx="0">
                  <c:v>60</c:v>
                </c:pt>
                <c:pt idx="1">
                  <c:v>70</c:v>
                </c:pt>
                <c:pt idx="2">
                  <c:v>80</c:v>
                </c:pt>
                <c:pt idx="3">
                  <c:v>90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130</c:v>
                </c:pt>
                <c:pt idx="8">
                  <c:v>140</c:v>
                </c:pt>
                <c:pt idx="9">
                  <c:v>150</c:v>
                </c:pt>
                <c:pt idx="10">
                  <c:v>160</c:v>
                </c:pt>
                <c:pt idx="11">
                  <c:v>170</c:v>
                </c:pt>
                <c:pt idx="12">
                  <c:v>180</c:v>
                </c:pt>
                <c:pt idx="13">
                  <c:v>190</c:v>
                </c:pt>
                <c:pt idx="14">
                  <c:v>200</c:v>
                </c:pt>
                <c:pt idx="15">
                  <c:v>210</c:v>
                </c:pt>
                <c:pt idx="16">
                  <c:v>220</c:v>
                </c:pt>
                <c:pt idx="17">
                  <c:v>230</c:v>
                </c:pt>
                <c:pt idx="18">
                  <c:v>240</c:v>
                </c:pt>
                <c:pt idx="19">
                  <c:v>250</c:v>
                </c:pt>
                <c:pt idx="20">
                  <c:v>260</c:v>
                </c:pt>
                <c:pt idx="21">
                  <c:v>270</c:v>
                </c:pt>
                <c:pt idx="22">
                  <c:v>280</c:v>
                </c:pt>
                <c:pt idx="23">
                  <c:v>290</c:v>
                </c:pt>
                <c:pt idx="24">
                  <c:v>300</c:v>
                </c:pt>
                <c:pt idx="25">
                  <c:v>310</c:v>
                </c:pt>
                <c:pt idx="26">
                  <c:v>320</c:v>
                </c:pt>
                <c:pt idx="27">
                  <c:v>330</c:v>
                </c:pt>
                <c:pt idx="28">
                  <c:v>340</c:v>
                </c:pt>
                <c:pt idx="29">
                  <c:v>350</c:v>
                </c:pt>
                <c:pt idx="30">
                  <c:v>360</c:v>
                </c:pt>
                <c:pt idx="31">
                  <c:v>370</c:v>
                </c:pt>
                <c:pt idx="32">
                  <c:v>380</c:v>
                </c:pt>
                <c:pt idx="33">
                  <c:v>390</c:v>
                </c:pt>
                <c:pt idx="34">
                  <c:v>400</c:v>
                </c:pt>
                <c:pt idx="35">
                  <c:v>410</c:v>
                </c:pt>
                <c:pt idx="36">
                  <c:v>420</c:v>
                </c:pt>
                <c:pt idx="37">
                  <c:v>430</c:v>
                </c:pt>
                <c:pt idx="38">
                  <c:v>440</c:v>
                </c:pt>
                <c:pt idx="39">
                  <c:v>450</c:v>
                </c:pt>
                <c:pt idx="40">
                  <c:v>460</c:v>
                </c:pt>
                <c:pt idx="41">
                  <c:v>470</c:v>
                </c:pt>
                <c:pt idx="42">
                  <c:v>480</c:v>
                </c:pt>
                <c:pt idx="43">
                  <c:v>490</c:v>
                </c:pt>
                <c:pt idx="44">
                  <c:v>500</c:v>
                </c:pt>
                <c:pt idx="45">
                  <c:v>510</c:v>
                </c:pt>
                <c:pt idx="46">
                  <c:v>520</c:v>
                </c:pt>
                <c:pt idx="47">
                  <c:v>530</c:v>
                </c:pt>
                <c:pt idx="48">
                  <c:v>540</c:v>
                </c:pt>
                <c:pt idx="49">
                  <c:v>550</c:v>
                </c:pt>
                <c:pt idx="50">
                  <c:v>560</c:v>
                </c:pt>
                <c:pt idx="51">
                  <c:v>570</c:v>
                </c:pt>
                <c:pt idx="52">
                  <c:v>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B5-4CF4-A9EF-3EF76049BABF}"/>
            </c:ext>
          </c:extLst>
        </c:ser>
        <c:ser>
          <c:idx val="2"/>
          <c:order val="2"/>
          <c:tx>
            <c:v>コンバージョン数（間隔5日）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新規顧客!$H$5:$H$57</c:f>
              <c:numCache>
                <c:formatCode>#,##0_ </c:formatCode>
                <c:ptCount val="53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  <c:pt idx="12">
                  <c:v>170</c:v>
                </c:pt>
                <c:pt idx="13">
                  <c:v>180</c:v>
                </c:pt>
                <c:pt idx="14">
                  <c:v>190</c:v>
                </c:pt>
                <c:pt idx="15">
                  <c:v>200</c:v>
                </c:pt>
                <c:pt idx="16">
                  <c:v>210</c:v>
                </c:pt>
                <c:pt idx="17">
                  <c:v>220</c:v>
                </c:pt>
                <c:pt idx="18">
                  <c:v>230</c:v>
                </c:pt>
                <c:pt idx="19">
                  <c:v>240</c:v>
                </c:pt>
                <c:pt idx="20">
                  <c:v>250</c:v>
                </c:pt>
                <c:pt idx="21">
                  <c:v>260</c:v>
                </c:pt>
                <c:pt idx="22">
                  <c:v>270</c:v>
                </c:pt>
                <c:pt idx="23">
                  <c:v>280</c:v>
                </c:pt>
                <c:pt idx="24">
                  <c:v>290</c:v>
                </c:pt>
                <c:pt idx="25">
                  <c:v>300</c:v>
                </c:pt>
                <c:pt idx="26">
                  <c:v>310</c:v>
                </c:pt>
                <c:pt idx="27">
                  <c:v>320</c:v>
                </c:pt>
                <c:pt idx="28">
                  <c:v>330</c:v>
                </c:pt>
                <c:pt idx="29">
                  <c:v>340</c:v>
                </c:pt>
                <c:pt idx="30">
                  <c:v>350</c:v>
                </c:pt>
                <c:pt idx="31">
                  <c:v>360</c:v>
                </c:pt>
                <c:pt idx="32">
                  <c:v>370</c:v>
                </c:pt>
                <c:pt idx="33">
                  <c:v>380</c:v>
                </c:pt>
                <c:pt idx="34">
                  <c:v>390</c:v>
                </c:pt>
                <c:pt idx="35">
                  <c:v>400</c:v>
                </c:pt>
                <c:pt idx="36">
                  <c:v>410</c:v>
                </c:pt>
                <c:pt idx="37">
                  <c:v>420</c:v>
                </c:pt>
                <c:pt idx="38">
                  <c:v>430</c:v>
                </c:pt>
                <c:pt idx="39">
                  <c:v>440</c:v>
                </c:pt>
                <c:pt idx="40">
                  <c:v>450</c:v>
                </c:pt>
                <c:pt idx="41">
                  <c:v>460</c:v>
                </c:pt>
                <c:pt idx="42">
                  <c:v>470</c:v>
                </c:pt>
                <c:pt idx="43">
                  <c:v>480</c:v>
                </c:pt>
                <c:pt idx="44">
                  <c:v>490</c:v>
                </c:pt>
                <c:pt idx="45">
                  <c:v>500</c:v>
                </c:pt>
                <c:pt idx="46">
                  <c:v>510</c:v>
                </c:pt>
                <c:pt idx="47">
                  <c:v>520</c:v>
                </c:pt>
                <c:pt idx="48">
                  <c:v>530</c:v>
                </c:pt>
                <c:pt idx="49">
                  <c:v>540</c:v>
                </c:pt>
                <c:pt idx="50">
                  <c:v>550</c:v>
                </c:pt>
                <c:pt idx="51">
                  <c:v>560</c:v>
                </c:pt>
                <c:pt idx="52">
                  <c:v>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B5-4CF4-A9EF-3EF76049BABF}"/>
            </c:ext>
          </c:extLst>
        </c:ser>
        <c:ser>
          <c:idx val="3"/>
          <c:order val="3"/>
          <c:tx>
            <c:v>コンバージョン数（間隔6日）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新規顧客!$I$5:$I$57</c:f>
              <c:numCache>
                <c:formatCode>#,##0_ </c:formatCode>
                <c:ptCount val="53"/>
                <c:pt idx="0">
                  <c:v>40</c:v>
                </c:pt>
                <c:pt idx="1">
                  <c:v>50</c:v>
                </c:pt>
                <c:pt idx="2">
                  <c:v>60</c:v>
                </c:pt>
                <c:pt idx="3">
                  <c:v>70</c:v>
                </c:pt>
                <c:pt idx="4">
                  <c:v>80</c:v>
                </c:pt>
                <c:pt idx="5">
                  <c:v>90</c:v>
                </c:pt>
                <c:pt idx="6">
                  <c:v>100</c:v>
                </c:pt>
                <c:pt idx="7">
                  <c:v>110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150</c:v>
                </c:pt>
                <c:pt idx="12">
                  <c:v>160</c:v>
                </c:pt>
                <c:pt idx="13">
                  <c:v>170</c:v>
                </c:pt>
                <c:pt idx="14">
                  <c:v>180</c:v>
                </c:pt>
                <c:pt idx="15">
                  <c:v>190</c:v>
                </c:pt>
                <c:pt idx="16">
                  <c:v>200</c:v>
                </c:pt>
                <c:pt idx="17">
                  <c:v>210</c:v>
                </c:pt>
                <c:pt idx="18">
                  <c:v>220</c:v>
                </c:pt>
                <c:pt idx="19">
                  <c:v>230</c:v>
                </c:pt>
                <c:pt idx="20">
                  <c:v>240</c:v>
                </c:pt>
                <c:pt idx="21">
                  <c:v>250</c:v>
                </c:pt>
                <c:pt idx="22">
                  <c:v>260</c:v>
                </c:pt>
                <c:pt idx="23">
                  <c:v>270</c:v>
                </c:pt>
                <c:pt idx="24">
                  <c:v>280</c:v>
                </c:pt>
                <c:pt idx="25">
                  <c:v>290</c:v>
                </c:pt>
                <c:pt idx="26">
                  <c:v>300</c:v>
                </c:pt>
                <c:pt idx="27">
                  <c:v>310</c:v>
                </c:pt>
                <c:pt idx="28">
                  <c:v>320</c:v>
                </c:pt>
                <c:pt idx="29">
                  <c:v>330</c:v>
                </c:pt>
                <c:pt idx="30">
                  <c:v>340</c:v>
                </c:pt>
                <c:pt idx="31">
                  <c:v>350</c:v>
                </c:pt>
                <c:pt idx="32">
                  <c:v>360</c:v>
                </c:pt>
                <c:pt idx="33">
                  <c:v>370</c:v>
                </c:pt>
                <c:pt idx="34">
                  <c:v>380</c:v>
                </c:pt>
                <c:pt idx="35">
                  <c:v>390</c:v>
                </c:pt>
                <c:pt idx="36">
                  <c:v>400</c:v>
                </c:pt>
                <c:pt idx="37">
                  <c:v>410</c:v>
                </c:pt>
                <c:pt idx="38">
                  <c:v>420</c:v>
                </c:pt>
                <c:pt idx="39">
                  <c:v>430</c:v>
                </c:pt>
                <c:pt idx="40">
                  <c:v>440</c:v>
                </c:pt>
                <c:pt idx="41">
                  <c:v>450</c:v>
                </c:pt>
                <c:pt idx="42">
                  <c:v>460</c:v>
                </c:pt>
                <c:pt idx="43">
                  <c:v>470</c:v>
                </c:pt>
                <c:pt idx="44">
                  <c:v>480</c:v>
                </c:pt>
                <c:pt idx="45">
                  <c:v>490</c:v>
                </c:pt>
                <c:pt idx="46">
                  <c:v>500</c:v>
                </c:pt>
                <c:pt idx="47">
                  <c:v>510</c:v>
                </c:pt>
                <c:pt idx="48">
                  <c:v>520</c:v>
                </c:pt>
                <c:pt idx="49">
                  <c:v>530</c:v>
                </c:pt>
                <c:pt idx="50">
                  <c:v>540</c:v>
                </c:pt>
                <c:pt idx="51">
                  <c:v>550</c:v>
                </c:pt>
                <c:pt idx="52">
                  <c:v>560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4B5-4CF4-A9EF-3EF76049BABF}"/>
            </c:ext>
          </c:extLst>
        </c:ser>
        <c:ser>
          <c:idx val="4"/>
          <c:order val="4"/>
          <c:tx>
            <c:v>コンバージョン数（間隔7日）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新規顧客!$J$5:$J$57</c:f>
              <c:numCache>
                <c:formatCode>#,##0_ </c:formatCode>
                <c:ptCount val="53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  <c:pt idx="6">
                  <c:v>90</c:v>
                </c:pt>
                <c:pt idx="7">
                  <c:v>100</c:v>
                </c:pt>
                <c:pt idx="8">
                  <c:v>110</c:v>
                </c:pt>
                <c:pt idx="9">
                  <c:v>120</c:v>
                </c:pt>
                <c:pt idx="10">
                  <c:v>130</c:v>
                </c:pt>
                <c:pt idx="11">
                  <c:v>140</c:v>
                </c:pt>
                <c:pt idx="12">
                  <c:v>150</c:v>
                </c:pt>
                <c:pt idx="13">
                  <c:v>160</c:v>
                </c:pt>
                <c:pt idx="14">
                  <c:v>170</c:v>
                </c:pt>
                <c:pt idx="15">
                  <c:v>180</c:v>
                </c:pt>
                <c:pt idx="16">
                  <c:v>190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260</c:v>
                </c:pt>
                <c:pt idx="24">
                  <c:v>270</c:v>
                </c:pt>
                <c:pt idx="25">
                  <c:v>280</c:v>
                </c:pt>
                <c:pt idx="26">
                  <c:v>290</c:v>
                </c:pt>
                <c:pt idx="27">
                  <c:v>300</c:v>
                </c:pt>
                <c:pt idx="28">
                  <c:v>310</c:v>
                </c:pt>
                <c:pt idx="29">
                  <c:v>320</c:v>
                </c:pt>
                <c:pt idx="30">
                  <c:v>330</c:v>
                </c:pt>
                <c:pt idx="31">
                  <c:v>340</c:v>
                </c:pt>
                <c:pt idx="32">
                  <c:v>350</c:v>
                </c:pt>
                <c:pt idx="33">
                  <c:v>360</c:v>
                </c:pt>
                <c:pt idx="34">
                  <c:v>370</c:v>
                </c:pt>
                <c:pt idx="35">
                  <c:v>380</c:v>
                </c:pt>
                <c:pt idx="36">
                  <c:v>390</c:v>
                </c:pt>
                <c:pt idx="37">
                  <c:v>400</c:v>
                </c:pt>
                <c:pt idx="38">
                  <c:v>410</c:v>
                </c:pt>
                <c:pt idx="39">
                  <c:v>420</c:v>
                </c:pt>
                <c:pt idx="40">
                  <c:v>430</c:v>
                </c:pt>
                <c:pt idx="41">
                  <c:v>440</c:v>
                </c:pt>
                <c:pt idx="42">
                  <c:v>450</c:v>
                </c:pt>
                <c:pt idx="43">
                  <c:v>460</c:v>
                </c:pt>
                <c:pt idx="44">
                  <c:v>470</c:v>
                </c:pt>
                <c:pt idx="45">
                  <c:v>480</c:v>
                </c:pt>
                <c:pt idx="46">
                  <c:v>490</c:v>
                </c:pt>
                <c:pt idx="47">
                  <c:v>500</c:v>
                </c:pt>
                <c:pt idx="48">
                  <c:v>510</c:v>
                </c:pt>
                <c:pt idx="49">
                  <c:v>520</c:v>
                </c:pt>
                <c:pt idx="50">
                  <c:v>530</c:v>
                </c:pt>
                <c:pt idx="51">
                  <c:v>540</c:v>
                </c:pt>
                <c:pt idx="52">
                  <c:v>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4B5-4CF4-A9EF-3EF76049BA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669218"/>
        <c:axId val="566518946"/>
      </c:lineChart>
      <c:dateAx>
        <c:axId val="78666921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518946"/>
        <c:crosses val="autoZero"/>
        <c:auto val="1"/>
        <c:lblOffset val="100"/>
        <c:baseTimeUnit val="days"/>
      </c:dateAx>
      <c:valAx>
        <c:axId val="56651894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コンバージョン数（間隔）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66921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コンバージョン数（間隔）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コンバージョン数（間隔8-14日）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新規顧客!$K$5:$K$57</c:f>
              <c:numCache>
                <c:formatCode>#,##0_ </c:formatCode>
                <c:ptCount val="5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B-4FBE-B24C-807AB0DFD59E}"/>
            </c:ext>
          </c:extLst>
        </c:ser>
        <c:ser>
          <c:idx val="1"/>
          <c:order val="1"/>
          <c:tx>
            <c:v>コンバージョン数（間隔15-30日）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新規顧客!$L$5:$L$57</c:f>
              <c:numCache>
                <c:formatCode>#,##0_ </c:formatCode>
                <c:ptCount val="53"/>
                <c:pt idx="0">
                  <c:v>15</c:v>
                </c:pt>
                <c:pt idx="1">
                  <c:v>25</c:v>
                </c:pt>
                <c:pt idx="2">
                  <c:v>35</c:v>
                </c:pt>
                <c:pt idx="3">
                  <c:v>45</c:v>
                </c:pt>
                <c:pt idx="4">
                  <c:v>55</c:v>
                </c:pt>
                <c:pt idx="5">
                  <c:v>65</c:v>
                </c:pt>
                <c:pt idx="6">
                  <c:v>75</c:v>
                </c:pt>
                <c:pt idx="7">
                  <c:v>85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125</c:v>
                </c:pt>
                <c:pt idx="12">
                  <c:v>135</c:v>
                </c:pt>
                <c:pt idx="13">
                  <c:v>145</c:v>
                </c:pt>
                <c:pt idx="14">
                  <c:v>155</c:v>
                </c:pt>
                <c:pt idx="15">
                  <c:v>165</c:v>
                </c:pt>
                <c:pt idx="16">
                  <c:v>175</c:v>
                </c:pt>
                <c:pt idx="17">
                  <c:v>185</c:v>
                </c:pt>
                <c:pt idx="18">
                  <c:v>195</c:v>
                </c:pt>
                <c:pt idx="19">
                  <c:v>205</c:v>
                </c:pt>
                <c:pt idx="20">
                  <c:v>215</c:v>
                </c:pt>
                <c:pt idx="21">
                  <c:v>225</c:v>
                </c:pt>
                <c:pt idx="22">
                  <c:v>235</c:v>
                </c:pt>
                <c:pt idx="23">
                  <c:v>245</c:v>
                </c:pt>
                <c:pt idx="24">
                  <c:v>255</c:v>
                </c:pt>
                <c:pt idx="25">
                  <c:v>265</c:v>
                </c:pt>
                <c:pt idx="26">
                  <c:v>275</c:v>
                </c:pt>
                <c:pt idx="27">
                  <c:v>285</c:v>
                </c:pt>
                <c:pt idx="28">
                  <c:v>295</c:v>
                </c:pt>
                <c:pt idx="29">
                  <c:v>305</c:v>
                </c:pt>
                <c:pt idx="30">
                  <c:v>315</c:v>
                </c:pt>
                <c:pt idx="31">
                  <c:v>325</c:v>
                </c:pt>
                <c:pt idx="32">
                  <c:v>335</c:v>
                </c:pt>
                <c:pt idx="33">
                  <c:v>345</c:v>
                </c:pt>
                <c:pt idx="34">
                  <c:v>355</c:v>
                </c:pt>
                <c:pt idx="35">
                  <c:v>365</c:v>
                </c:pt>
                <c:pt idx="36">
                  <c:v>375</c:v>
                </c:pt>
                <c:pt idx="37">
                  <c:v>385</c:v>
                </c:pt>
                <c:pt idx="38">
                  <c:v>395</c:v>
                </c:pt>
                <c:pt idx="39">
                  <c:v>405</c:v>
                </c:pt>
                <c:pt idx="40">
                  <c:v>415</c:v>
                </c:pt>
                <c:pt idx="41">
                  <c:v>425</c:v>
                </c:pt>
                <c:pt idx="42">
                  <c:v>435</c:v>
                </c:pt>
                <c:pt idx="43">
                  <c:v>445</c:v>
                </c:pt>
                <c:pt idx="44">
                  <c:v>455</c:v>
                </c:pt>
                <c:pt idx="45">
                  <c:v>465</c:v>
                </c:pt>
                <c:pt idx="46">
                  <c:v>475</c:v>
                </c:pt>
                <c:pt idx="47">
                  <c:v>485</c:v>
                </c:pt>
                <c:pt idx="48">
                  <c:v>495</c:v>
                </c:pt>
                <c:pt idx="49">
                  <c:v>505</c:v>
                </c:pt>
                <c:pt idx="50">
                  <c:v>515</c:v>
                </c:pt>
                <c:pt idx="51">
                  <c:v>525</c:v>
                </c:pt>
                <c:pt idx="52">
                  <c:v>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AB-4FBE-B24C-807AB0DFD59E}"/>
            </c:ext>
          </c:extLst>
        </c:ser>
        <c:ser>
          <c:idx val="2"/>
          <c:order val="2"/>
          <c:tx>
            <c:v>コンバージョン数（間隔31-60日）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新規顧客!$M$5:$M$57</c:f>
              <c:numCache>
                <c:formatCode>#,##0_ </c:formatCode>
                <c:ptCount val="5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  <c:pt idx="7">
                  <c:v>45</c:v>
                </c:pt>
                <c:pt idx="8">
                  <c:v>50</c:v>
                </c:pt>
                <c:pt idx="9">
                  <c:v>55</c:v>
                </c:pt>
                <c:pt idx="10">
                  <c:v>60</c:v>
                </c:pt>
                <c:pt idx="11">
                  <c:v>65</c:v>
                </c:pt>
                <c:pt idx="12">
                  <c:v>70</c:v>
                </c:pt>
                <c:pt idx="13">
                  <c:v>75</c:v>
                </c:pt>
                <c:pt idx="14">
                  <c:v>80</c:v>
                </c:pt>
                <c:pt idx="15">
                  <c:v>85</c:v>
                </c:pt>
                <c:pt idx="16">
                  <c:v>90</c:v>
                </c:pt>
                <c:pt idx="17">
                  <c:v>95</c:v>
                </c:pt>
                <c:pt idx="18">
                  <c:v>100</c:v>
                </c:pt>
                <c:pt idx="19">
                  <c:v>105</c:v>
                </c:pt>
                <c:pt idx="20">
                  <c:v>110</c:v>
                </c:pt>
                <c:pt idx="21">
                  <c:v>115</c:v>
                </c:pt>
                <c:pt idx="22">
                  <c:v>120</c:v>
                </c:pt>
                <c:pt idx="23">
                  <c:v>125</c:v>
                </c:pt>
                <c:pt idx="24">
                  <c:v>130</c:v>
                </c:pt>
                <c:pt idx="25">
                  <c:v>135</c:v>
                </c:pt>
                <c:pt idx="26">
                  <c:v>140</c:v>
                </c:pt>
                <c:pt idx="27">
                  <c:v>145</c:v>
                </c:pt>
                <c:pt idx="28">
                  <c:v>150</c:v>
                </c:pt>
                <c:pt idx="29">
                  <c:v>155</c:v>
                </c:pt>
                <c:pt idx="30">
                  <c:v>160</c:v>
                </c:pt>
                <c:pt idx="31">
                  <c:v>165</c:v>
                </c:pt>
                <c:pt idx="32">
                  <c:v>170</c:v>
                </c:pt>
                <c:pt idx="33">
                  <c:v>175</c:v>
                </c:pt>
                <c:pt idx="34">
                  <c:v>180</c:v>
                </c:pt>
                <c:pt idx="35">
                  <c:v>185</c:v>
                </c:pt>
                <c:pt idx="36">
                  <c:v>190</c:v>
                </c:pt>
                <c:pt idx="37">
                  <c:v>195</c:v>
                </c:pt>
                <c:pt idx="38">
                  <c:v>200</c:v>
                </c:pt>
                <c:pt idx="39">
                  <c:v>205</c:v>
                </c:pt>
                <c:pt idx="40">
                  <c:v>210</c:v>
                </c:pt>
                <c:pt idx="41">
                  <c:v>215</c:v>
                </c:pt>
                <c:pt idx="42">
                  <c:v>220</c:v>
                </c:pt>
                <c:pt idx="43">
                  <c:v>225</c:v>
                </c:pt>
                <c:pt idx="44">
                  <c:v>230</c:v>
                </c:pt>
                <c:pt idx="45">
                  <c:v>235</c:v>
                </c:pt>
                <c:pt idx="46">
                  <c:v>240</c:v>
                </c:pt>
                <c:pt idx="47">
                  <c:v>245</c:v>
                </c:pt>
                <c:pt idx="48">
                  <c:v>250</c:v>
                </c:pt>
                <c:pt idx="49">
                  <c:v>255</c:v>
                </c:pt>
                <c:pt idx="50">
                  <c:v>260</c:v>
                </c:pt>
                <c:pt idx="51">
                  <c:v>265</c:v>
                </c:pt>
                <c:pt idx="52">
                  <c:v>270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AB-4FBE-B24C-807AB0DFD59E}"/>
            </c:ext>
          </c:extLst>
        </c:ser>
        <c:ser>
          <c:idx val="3"/>
          <c:order val="3"/>
          <c:tx>
            <c:v>コンバージョン数（間隔61-120日）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新規顧客!$N$5:$N$57</c:f>
              <c:numCache>
                <c:formatCode>#,##0_ </c:formatCode>
                <c:ptCount val="53"/>
                <c:pt idx="0">
                  <c:v>7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24</c:v>
                </c:pt>
                <c:pt idx="5">
                  <c:v>28.4</c:v>
                </c:pt>
                <c:pt idx="6">
                  <c:v>32.799999999999997</c:v>
                </c:pt>
                <c:pt idx="7">
                  <c:v>37.200000000000003</c:v>
                </c:pt>
                <c:pt idx="8">
                  <c:v>41.6</c:v>
                </c:pt>
                <c:pt idx="9">
                  <c:v>46</c:v>
                </c:pt>
                <c:pt idx="10">
                  <c:v>50.4</c:v>
                </c:pt>
                <c:pt idx="11">
                  <c:v>54.8</c:v>
                </c:pt>
                <c:pt idx="12">
                  <c:v>59.2</c:v>
                </c:pt>
                <c:pt idx="13">
                  <c:v>63.6</c:v>
                </c:pt>
                <c:pt idx="14">
                  <c:v>68</c:v>
                </c:pt>
                <c:pt idx="15">
                  <c:v>72.400000000000006</c:v>
                </c:pt>
                <c:pt idx="16">
                  <c:v>76.8</c:v>
                </c:pt>
                <c:pt idx="17">
                  <c:v>81.2</c:v>
                </c:pt>
                <c:pt idx="18">
                  <c:v>85.6</c:v>
                </c:pt>
                <c:pt idx="19">
                  <c:v>90</c:v>
                </c:pt>
                <c:pt idx="20">
                  <c:v>94.4</c:v>
                </c:pt>
                <c:pt idx="21">
                  <c:v>98.8</c:v>
                </c:pt>
                <c:pt idx="22">
                  <c:v>103.2</c:v>
                </c:pt>
                <c:pt idx="23">
                  <c:v>107.6</c:v>
                </c:pt>
                <c:pt idx="24">
                  <c:v>112</c:v>
                </c:pt>
                <c:pt idx="25">
                  <c:v>116.4</c:v>
                </c:pt>
                <c:pt idx="26">
                  <c:v>120.8</c:v>
                </c:pt>
                <c:pt idx="27">
                  <c:v>125.2</c:v>
                </c:pt>
                <c:pt idx="28">
                  <c:v>129.6</c:v>
                </c:pt>
                <c:pt idx="29">
                  <c:v>134</c:v>
                </c:pt>
                <c:pt idx="30">
                  <c:v>138.4</c:v>
                </c:pt>
                <c:pt idx="31">
                  <c:v>142.80000000000001</c:v>
                </c:pt>
                <c:pt idx="32">
                  <c:v>147.19999999999999</c:v>
                </c:pt>
                <c:pt idx="33">
                  <c:v>151.6</c:v>
                </c:pt>
                <c:pt idx="34">
                  <c:v>156</c:v>
                </c:pt>
                <c:pt idx="35">
                  <c:v>160.4</c:v>
                </c:pt>
                <c:pt idx="36">
                  <c:v>164.8</c:v>
                </c:pt>
                <c:pt idx="37">
                  <c:v>169.2</c:v>
                </c:pt>
                <c:pt idx="38">
                  <c:v>173.6</c:v>
                </c:pt>
                <c:pt idx="39">
                  <c:v>178</c:v>
                </c:pt>
                <c:pt idx="40">
                  <c:v>182.4</c:v>
                </c:pt>
                <c:pt idx="41">
                  <c:v>186.8</c:v>
                </c:pt>
                <c:pt idx="42">
                  <c:v>191.2</c:v>
                </c:pt>
                <c:pt idx="43">
                  <c:v>195.6</c:v>
                </c:pt>
                <c:pt idx="44">
                  <c:v>200</c:v>
                </c:pt>
                <c:pt idx="45">
                  <c:v>204.4</c:v>
                </c:pt>
                <c:pt idx="46">
                  <c:v>208.8</c:v>
                </c:pt>
                <c:pt idx="47">
                  <c:v>213.2</c:v>
                </c:pt>
                <c:pt idx="48">
                  <c:v>217.6</c:v>
                </c:pt>
                <c:pt idx="49">
                  <c:v>222</c:v>
                </c:pt>
                <c:pt idx="50">
                  <c:v>226.4</c:v>
                </c:pt>
                <c:pt idx="51">
                  <c:v>230.8</c:v>
                </c:pt>
                <c:pt idx="52">
                  <c:v>235.2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AB-4FBE-B24C-807AB0DFD59E}"/>
            </c:ext>
          </c:extLst>
        </c:ser>
        <c:ser>
          <c:idx val="4"/>
          <c:order val="4"/>
          <c:tx>
            <c:v>コンバージョン数（間隔121-364日）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新規顧客!$O$5:$O$57</c:f>
              <c:numCache>
                <c:formatCode>#,##0_ </c:formatCode>
                <c:ptCount val="53"/>
                <c:pt idx="0">
                  <c:v>2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19</c:v>
                </c:pt>
                <c:pt idx="5">
                  <c:v>23.4</c:v>
                </c:pt>
                <c:pt idx="6">
                  <c:v>27.8</c:v>
                </c:pt>
                <c:pt idx="7">
                  <c:v>32.200000000000003</c:v>
                </c:pt>
                <c:pt idx="8">
                  <c:v>36.6</c:v>
                </c:pt>
                <c:pt idx="9">
                  <c:v>41</c:v>
                </c:pt>
                <c:pt idx="10">
                  <c:v>45.4</c:v>
                </c:pt>
                <c:pt idx="11">
                  <c:v>49.8</c:v>
                </c:pt>
                <c:pt idx="12">
                  <c:v>54.2</c:v>
                </c:pt>
                <c:pt idx="13">
                  <c:v>58.6</c:v>
                </c:pt>
                <c:pt idx="14">
                  <c:v>63</c:v>
                </c:pt>
                <c:pt idx="15">
                  <c:v>67.400000000000006</c:v>
                </c:pt>
                <c:pt idx="16">
                  <c:v>71.8</c:v>
                </c:pt>
                <c:pt idx="17">
                  <c:v>76.2</c:v>
                </c:pt>
                <c:pt idx="18">
                  <c:v>80.599999999999994</c:v>
                </c:pt>
                <c:pt idx="19">
                  <c:v>85</c:v>
                </c:pt>
                <c:pt idx="20">
                  <c:v>89.4</c:v>
                </c:pt>
                <c:pt idx="21">
                  <c:v>93.8</c:v>
                </c:pt>
                <c:pt idx="22">
                  <c:v>98.2</c:v>
                </c:pt>
                <c:pt idx="23">
                  <c:v>102.6</c:v>
                </c:pt>
                <c:pt idx="24">
                  <c:v>107</c:v>
                </c:pt>
                <c:pt idx="25">
                  <c:v>111.4</c:v>
                </c:pt>
                <c:pt idx="26">
                  <c:v>115.8</c:v>
                </c:pt>
                <c:pt idx="27">
                  <c:v>120.2</c:v>
                </c:pt>
                <c:pt idx="28">
                  <c:v>124.6</c:v>
                </c:pt>
                <c:pt idx="29">
                  <c:v>129</c:v>
                </c:pt>
                <c:pt idx="30">
                  <c:v>133.4</c:v>
                </c:pt>
                <c:pt idx="31">
                  <c:v>137.80000000000001</c:v>
                </c:pt>
                <c:pt idx="32">
                  <c:v>142.19999999999999</c:v>
                </c:pt>
                <c:pt idx="33">
                  <c:v>146.6</c:v>
                </c:pt>
                <c:pt idx="34">
                  <c:v>151</c:v>
                </c:pt>
                <c:pt idx="35">
                  <c:v>155.4</c:v>
                </c:pt>
                <c:pt idx="36">
                  <c:v>159.80000000000001</c:v>
                </c:pt>
                <c:pt idx="37">
                  <c:v>164.2</c:v>
                </c:pt>
                <c:pt idx="38">
                  <c:v>168.6</c:v>
                </c:pt>
                <c:pt idx="39">
                  <c:v>173</c:v>
                </c:pt>
                <c:pt idx="40">
                  <c:v>177.4</c:v>
                </c:pt>
                <c:pt idx="41">
                  <c:v>181.8</c:v>
                </c:pt>
                <c:pt idx="42">
                  <c:v>186.2</c:v>
                </c:pt>
                <c:pt idx="43">
                  <c:v>190.6</c:v>
                </c:pt>
                <c:pt idx="44">
                  <c:v>195</c:v>
                </c:pt>
                <c:pt idx="45">
                  <c:v>199.4</c:v>
                </c:pt>
                <c:pt idx="46">
                  <c:v>203.8</c:v>
                </c:pt>
                <c:pt idx="47">
                  <c:v>208.2</c:v>
                </c:pt>
                <c:pt idx="48">
                  <c:v>212.6</c:v>
                </c:pt>
                <c:pt idx="49">
                  <c:v>217</c:v>
                </c:pt>
                <c:pt idx="50">
                  <c:v>221.4</c:v>
                </c:pt>
                <c:pt idx="51">
                  <c:v>225.8</c:v>
                </c:pt>
                <c:pt idx="52">
                  <c:v>230.2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AB-4FBE-B24C-807AB0DFD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6669218"/>
        <c:axId val="566518946"/>
      </c:lineChart>
      <c:dateAx>
        <c:axId val="78666921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6518946"/>
        <c:crosses val="autoZero"/>
        <c:auto val="1"/>
        <c:lblOffset val="100"/>
        <c:baseTimeUnit val="days"/>
      </c:dateAx>
      <c:valAx>
        <c:axId val="56651894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コンバージョン数（間隔）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666921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LP</a:t>
            </a: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訪問者数</a:t>
            </a:r>
            <a:endParaRPr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オプトインページ訪問者数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新規顧客!$R$5:$R$57</c:f>
              <c:numCache>
                <c:formatCode>#,##0_ </c:formatCode>
                <c:ptCount val="53"/>
                <c:pt idx="0">
                  <c:v>1453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08-46DE-9B39-20D4A591A6CB}"/>
            </c:ext>
          </c:extLst>
        </c:ser>
        <c:ser>
          <c:idx val="1"/>
          <c:order val="1"/>
          <c:tx>
            <c:v>集客商品LP訪問者数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新規顧客!$U$5:$U$57</c:f>
              <c:numCache>
                <c:formatCode>#,##0_ </c:formatCode>
                <c:ptCount val="5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08-46DE-9B39-20D4A591A6CB}"/>
            </c:ext>
          </c:extLst>
        </c:ser>
        <c:ser>
          <c:idx val="2"/>
          <c:order val="2"/>
          <c:tx>
            <c:v>収益商品LP訪問者数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新規顧客!$X$5:$X$57</c:f>
              <c:numCache>
                <c:formatCode>#,##0_ </c:formatCode>
                <c:ptCount val="5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08-46DE-9B39-20D4A591A6CB}"/>
            </c:ext>
          </c:extLst>
        </c:ser>
        <c:ser>
          <c:idx val="3"/>
          <c:order val="3"/>
          <c:tx>
            <c:v>利益最大化LP訪問者数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新規顧客!$AA$5:$AA$57</c:f>
              <c:numCache>
                <c:formatCode>#,##0_ 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08-46DE-9B39-20D4A591A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242352"/>
        <c:axId val="454413064"/>
      </c:lineChart>
      <c:dateAx>
        <c:axId val="29424235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4413064"/>
        <c:crosses val="autoZero"/>
        <c:auto val="1"/>
        <c:lblOffset val="100"/>
        <c:baseTimeUnit val="days"/>
      </c:dateAx>
      <c:valAx>
        <c:axId val="454413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LP訪問者数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4242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オプトインのコンバージョン数、</a:t>
            </a:r>
          </a:p>
          <a:p>
            <a:pPr defTabSz="914400">
              <a:defRPr/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商品購入者数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オプトインのコンバージョン数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新規顧客!$S$5:$S$57</c:f>
              <c:numCache>
                <c:formatCode>#,##0_ </c:formatCode>
                <c:ptCount val="53"/>
                <c:pt idx="0">
                  <c:v>639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F-48D7-A902-0C03E786C9E2}"/>
            </c:ext>
          </c:extLst>
        </c:ser>
        <c:ser>
          <c:idx val="1"/>
          <c:order val="1"/>
          <c:tx>
            <c:v>集客商品購入者数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新規顧客!$V$5:$V$57</c:f>
              <c:numCache>
                <c:formatCode>#,##0_ </c:formatCode>
                <c:ptCount val="53"/>
                <c:pt idx="0">
                  <c:v>6</c:v>
                </c:pt>
                <c:pt idx="1">
                  <c:v>11</c:v>
                </c:pt>
                <c:pt idx="2">
                  <c:v>16</c:v>
                </c:pt>
                <c:pt idx="3">
                  <c:v>21</c:v>
                </c:pt>
                <c:pt idx="4">
                  <c:v>26</c:v>
                </c:pt>
                <c:pt idx="5">
                  <c:v>31</c:v>
                </c:pt>
                <c:pt idx="6">
                  <c:v>36</c:v>
                </c:pt>
                <c:pt idx="7">
                  <c:v>41</c:v>
                </c:pt>
                <c:pt idx="8">
                  <c:v>46</c:v>
                </c:pt>
                <c:pt idx="9">
                  <c:v>51</c:v>
                </c:pt>
                <c:pt idx="10">
                  <c:v>56</c:v>
                </c:pt>
                <c:pt idx="11">
                  <c:v>61</c:v>
                </c:pt>
                <c:pt idx="12">
                  <c:v>66</c:v>
                </c:pt>
                <c:pt idx="13">
                  <c:v>71</c:v>
                </c:pt>
                <c:pt idx="14">
                  <c:v>76</c:v>
                </c:pt>
                <c:pt idx="15">
                  <c:v>81</c:v>
                </c:pt>
                <c:pt idx="16">
                  <c:v>86</c:v>
                </c:pt>
                <c:pt idx="17">
                  <c:v>91</c:v>
                </c:pt>
                <c:pt idx="18">
                  <c:v>96</c:v>
                </c:pt>
                <c:pt idx="19">
                  <c:v>101</c:v>
                </c:pt>
                <c:pt idx="20">
                  <c:v>106</c:v>
                </c:pt>
                <c:pt idx="21">
                  <c:v>111</c:v>
                </c:pt>
                <c:pt idx="22">
                  <c:v>116</c:v>
                </c:pt>
                <c:pt idx="23">
                  <c:v>121</c:v>
                </c:pt>
                <c:pt idx="24">
                  <c:v>126</c:v>
                </c:pt>
                <c:pt idx="25">
                  <c:v>131</c:v>
                </c:pt>
                <c:pt idx="26">
                  <c:v>136</c:v>
                </c:pt>
                <c:pt idx="27">
                  <c:v>141</c:v>
                </c:pt>
                <c:pt idx="28">
                  <c:v>146</c:v>
                </c:pt>
                <c:pt idx="29">
                  <c:v>151</c:v>
                </c:pt>
                <c:pt idx="30">
                  <c:v>156</c:v>
                </c:pt>
                <c:pt idx="31">
                  <c:v>161</c:v>
                </c:pt>
                <c:pt idx="32">
                  <c:v>166</c:v>
                </c:pt>
                <c:pt idx="33">
                  <c:v>171</c:v>
                </c:pt>
                <c:pt idx="34">
                  <c:v>176</c:v>
                </c:pt>
                <c:pt idx="35">
                  <c:v>181</c:v>
                </c:pt>
                <c:pt idx="36">
                  <c:v>186</c:v>
                </c:pt>
                <c:pt idx="37">
                  <c:v>191</c:v>
                </c:pt>
                <c:pt idx="38">
                  <c:v>196</c:v>
                </c:pt>
                <c:pt idx="39">
                  <c:v>201</c:v>
                </c:pt>
                <c:pt idx="40">
                  <c:v>206</c:v>
                </c:pt>
                <c:pt idx="41">
                  <c:v>211</c:v>
                </c:pt>
                <c:pt idx="42">
                  <c:v>216</c:v>
                </c:pt>
                <c:pt idx="43">
                  <c:v>221</c:v>
                </c:pt>
                <c:pt idx="44">
                  <c:v>226</c:v>
                </c:pt>
                <c:pt idx="45">
                  <c:v>231</c:v>
                </c:pt>
                <c:pt idx="46">
                  <c:v>236</c:v>
                </c:pt>
                <c:pt idx="47">
                  <c:v>241</c:v>
                </c:pt>
                <c:pt idx="48">
                  <c:v>246</c:v>
                </c:pt>
                <c:pt idx="49">
                  <c:v>251</c:v>
                </c:pt>
                <c:pt idx="50">
                  <c:v>256</c:v>
                </c:pt>
                <c:pt idx="51">
                  <c:v>261</c:v>
                </c:pt>
                <c:pt idx="52">
                  <c:v>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F-48D7-A902-0C03E786C9E2}"/>
            </c:ext>
          </c:extLst>
        </c:ser>
        <c:ser>
          <c:idx val="2"/>
          <c:order val="2"/>
          <c:tx>
            <c:v>収益商品購入者数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新規顧客!$Y$5:$Y$57</c:f>
              <c:numCache>
                <c:formatCode>#,##0_ 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6F-48D7-A902-0C03E786C9E2}"/>
            </c:ext>
          </c:extLst>
        </c:ser>
        <c:ser>
          <c:idx val="3"/>
          <c:order val="3"/>
          <c:tx>
            <c:v>利益最大化商品購入者数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新規顧客!$AB$5:$AB$57</c:f>
              <c:numCache>
                <c:formatCode>#,##0_ 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6F-48D7-A902-0C03E786C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941237"/>
        <c:axId val="644237608"/>
      </c:lineChart>
      <c:dateAx>
        <c:axId val="12994123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4237608"/>
        <c:crosses val="autoZero"/>
        <c:auto val="1"/>
        <c:lblOffset val="100"/>
        <c:baseTimeUnit val="days"/>
      </c:dateAx>
      <c:valAx>
        <c:axId val="644237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オプトインのコンバージョン数、</a:t>
                </a:r>
              </a:p>
              <a:p>
                <a:pPr defTabSz="914400">
                  <a:defRPr/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商品購入者数</a:t>
                </a:r>
              </a:p>
            </c:rich>
          </c:tx>
          <c:layout>
            <c:manualLayout>
              <c:xMode val="edge"/>
              <c:yMode val="edge"/>
              <c:x val="2.0495761347784101E-2"/>
              <c:y val="8.01607040367323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994123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オプトインのコンバージョン率、</a:t>
            </a:r>
          </a:p>
          <a:p>
            <a:pPr defTabSz="914400">
              <a:defRPr/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商品購入のコンバージョン率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オプトインのコンバージョン率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新規顧客!$T$5:$T$57</c:f>
              <c:numCache>
                <c:formatCode>0%</c:formatCode>
                <c:ptCount val="53"/>
                <c:pt idx="0">
                  <c:v>0.43977976600137647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0.1</c:v>
                </c:pt>
                <c:pt idx="38">
                  <c:v>0.1</c:v>
                </c:pt>
                <c:pt idx="39">
                  <c:v>0.1</c:v>
                </c:pt>
                <c:pt idx="40">
                  <c:v>0.1</c:v>
                </c:pt>
                <c:pt idx="41">
                  <c:v>0.1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0.1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9-4FE3-BA44-A033A6AF2852}"/>
            </c:ext>
          </c:extLst>
        </c:ser>
        <c:ser>
          <c:idx val="1"/>
          <c:order val="1"/>
          <c:tx>
            <c:v>集客商品購入コンバージョン率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新規顧客!$W$5:$W$57</c:f>
              <c:numCache>
                <c:formatCode>0%</c:formatCode>
                <c:ptCount val="53"/>
                <c:pt idx="0">
                  <c:v>0.6</c:v>
                </c:pt>
                <c:pt idx="1">
                  <c:v>0.55000000000000004</c:v>
                </c:pt>
                <c:pt idx="2">
                  <c:v>0.53333333333333333</c:v>
                </c:pt>
                <c:pt idx="3">
                  <c:v>0.52500000000000002</c:v>
                </c:pt>
                <c:pt idx="4">
                  <c:v>0.52</c:v>
                </c:pt>
                <c:pt idx="5">
                  <c:v>0.51666666666666672</c:v>
                </c:pt>
                <c:pt idx="6">
                  <c:v>0.51428571428571423</c:v>
                </c:pt>
                <c:pt idx="7">
                  <c:v>0.51249999999999996</c:v>
                </c:pt>
                <c:pt idx="8">
                  <c:v>0.51111111111111107</c:v>
                </c:pt>
                <c:pt idx="9">
                  <c:v>0.51</c:v>
                </c:pt>
                <c:pt idx="10">
                  <c:v>0.50909090909090904</c:v>
                </c:pt>
                <c:pt idx="11">
                  <c:v>0.5083333333333333</c:v>
                </c:pt>
                <c:pt idx="12">
                  <c:v>0.50769230769230766</c:v>
                </c:pt>
                <c:pt idx="13">
                  <c:v>0.50714285714285712</c:v>
                </c:pt>
                <c:pt idx="14">
                  <c:v>0.50666666666666671</c:v>
                </c:pt>
                <c:pt idx="15">
                  <c:v>0.50624999999999998</c:v>
                </c:pt>
                <c:pt idx="16">
                  <c:v>0.50588235294117645</c:v>
                </c:pt>
                <c:pt idx="17">
                  <c:v>0.50555555555555554</c:v>
                </c:pt>
                <c:pt idx="18">
                  <c:v>0.50526315789473686</c:v>
                </c:pt>
                <c:pt idx="19">
                  <c:v>0.505</c:v>
                </c:pt>
                <c:pt idx="20">
                  <c:v>0.50476190476190474</c:v>
                </c:pt>
                <c:pt idx="21">
                  <c:v>0.50454545454545452</c:v>
                </c:pt>
                <c:pt idx="22">
                  <c:v>0.5043478260869565</c:v>
                </c:pt>
                <c:pt idx="23">
                  <c:v>0.50416666666666665</c:v>
                </c:pt>
                <c:pt idx="24">
                  <c:v>0.504</c:v>
                </c:pt>
                <c:pt idx="25">
                  <c:v>0.50384615384615383</c:v>
                </c:pt>
                <c:pt idx="26">
                  <c:v>0.50370370370370365</c:v>
                </c:pt>
                <c:pt idx="27">
                  <c:v>0.50357142857142856</c:v>
                </c:pt>
                <c:pt idx="28">
                  <c:v>0.50344827586206897</c:v>
                </c:pt>
                <c:pt idx="29">
                  <c:v>0.5033333333333333</c:v>
                </c:pt>
                <c:pt idx="30">
                  <c:v>0.50322580645161286</c:v>
                </c:pt>
                <c:pt idx="31">
                  <c:v>0.50312500000000004</c:v>
                </c:pt>
                <c:pt idx="32">
                  <c:v>0.50303030303030305</c:v>
                </c:pt>
                <c:pt idx="33">
                  <c:v>0.50294117647058822</c:v>
                </c:pt>
                <c:pt idx="34">
                  <c:v>0.50285714285714289</c:v>
                </c:pt>
                <c:pt idx="35">
                  <c:v>0.50277777777777777</c:v>
                </c:pt>
                <c:pt idx="36">
                  <c:v>0.50270270270270268</c:v>
                </c:pt>
                <c:pt idx="37">
                  <c:v>0.50263157894736843</c:v>
                </c:pt>
                <c:pt idx="38">
                  <c:v>0.50256410256410255</c:v>
                </c:pt>
                <c:pt idx="39">
                  <c:v>0.50249999999999995</c:v>
                </c:pt>
                <c:pt idx="40">
                  <c:v>0.5024390243902439</c:v>
                </c:pt>
                <c:pt idx="41">
                  <c:v>0.50238095238095237</c:v>
                </c:pt>
                <c:pt idx="42">
                  <c:v>0.50232558139534889</c:v>
                </c:pt>
                <c:pt idx="43">
                  <c:v>0.50227272727272732</c:v>
                </c:pt>
                <c:pt idx="44">
                  <c:v>0.50222222222222224</c:v>
                </c:pt>
                <c:pt idx="45">
                  <c:v>0.50217391304347825</c:v>
                </c:pt>
                <c:pt idx="46">
                  <c:v>0.50212765957446803</c:v>
                </c:pt>
                <c:pt idx="47">
                  <c:v>0.50208333333333333</c:v>
                </c:pt>
                <c:pt idx="48">
                  <c:v>0.50204081632653064</c:v>
                </c:pt>
                <c:pt idx="49">
                  <c:v>0.502</c:v>
                </c:pt>
                <c:pt idx="50">
                  <c:v>0.50196078431372548</c:v>
                </c:pt>
                <c:pt idx="51">
                  <c:v>0.50192307692307692</c:v>
                </c:pt>
                <c:pt idx="52">
                  <c:v>0.50188679245283019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9-4FE3-BA44-A033A6AF2852}"/>
            </c:ext>
          </c:extLst>
        </c:ser>
        <c:ser>
          <c:idx val="2"/>
          <c:order val="2"/>
          <c:tx>
            <c:v>収益商品購入コンバージョン率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新規顧客!$Z$5:$Z$57</c:f>
              <c:numCache>
                <c:formatCode>0%</c:formatCode>
                <c:ptCount val="53"/>
                <c:pt idx="0">
                  <c:v>0.4</c:v>
                </c:pt>
                <c:pt idx="1">
                  <c:v>0.4</c:v>
                </c:pt>
                <c:pt idx="2">
                  <c:v>0.4</c:v>
                </c:pt>
                <c:pt idx="3">
                  <c:v>0.4</c:v>
                </c:pt>
                <c:pt idx="4">
                  <c:v>0.4</c:v>
                </c:pt>
                <c:pt idx="5">
                  <c:v>0.4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0.4</c:v>
                </c:pt>
                <c:pt idx="10">
                  <c:v>0.4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0.4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  <c:pt idx="51">
                  <c:v>0.4</c:v>
                </c:pt>
                <c:pt idx="52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D9-4FE3-BA44-A033A6AF2852}"/>
            </c:ext>
          </c:extLst>
        </c:ser>
        <c:ser>
          <c:idx val="3"/>
          <c:order val="3"/>
          <c:tx>
            <c:v>利益最大化購入コンバージョン率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新規顧客!$AC$5:$AC$57</c:f>
              <c:numCache>
                <c:formatCode>0%</c:formatCode>
                <c:ptCount val="5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D9-4FE3-BA44-A033A6AF2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63418800"/>
        <c:axId val="95796422"/>
      </c:lineChart>
      <c:dateAx>
        <c:axId val="96341880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5796422"/>
        <c:crosses val="autoZero"/>
        <c:auto val="1"/>
        <c:lblOffset val="100"/>
        <c:baseTimeUnit val="days"/>
      </c:dateAx>
      <c:valAx>
        <c:axId val="9579642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オプトインのコンバージョン率、</a:t>
                </a:r>
              </a:p>
              <a:p>
                <a:pPr defTabSz="914400">
                  <a:defRPr/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商品購入のコンバージョン率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63418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リターゲティングリスト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リターゲティングリスト（カート訪問＆集客商品未購入＆FB広告）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新規顧客!$AV$5:$AV$57</c:f>
              <c:numCache>
                <c:formatCode>#,##0_ 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B-40AF-B38B-D24C15D3BBD5}"/>
            </c:ext>
          </c:extLst>
        </c:ser>
        <c:ser>
          <c:idx val="1"/>
          <c:order val="1"/>
          <c:tx>
            <c:v>リターゲティングリスト（集客商品購入＆収益商品未購入＆FB広告）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新規顧客!$AW$5:$AW$57</c:f>
              <c:numCache>
                <c:formatCode>#,##0_ </c:formatCode>
                <c:ptCount val="53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29</c:v>
                </c:pt>
                <c:pt idx="15">
                  <c:v>31</c:v>
                </c:pt>
                <c:pt idx="16">
                  <c:v>33</c:v>
                </c:pt>
                <c:pt idx="17">
                  <c:v>35</c:v>
                </c:pt>
                <c:pt idx="18">
                  <c:v>37</c:v>
                </c:pt>
                <c:pt idx="19">
                  <c:v>39</c:v>
                </c:pt>
                <c:pt idx="20">
                  <c:v>41</c:v>
                </c:pt>
                <c:pt idx="21">
                  <c:v>43</c:v>
                </c:pt>
                <c:pt idx="22">
                  <c:v>45</c:v>
                </c:pt>
                <c:pt idx="23">
                  <c:v>47</c:v>
                </c:pt>
                <c:pt idx="24">
                  <c:v>49</c:v>
                </c:pt>
                <c:pt idx="25">
                  <c:v>51</c:v>
                </c:pt>
                <c:pt idx="26">
                  <c:v>53</c:v>
                </c:pt>
                <c:pt idx="27">
                  <c:v>55</c:v>
                </c:pt>
                <c:pt idx="28">
                  <c:v>57</c:v>
                </c:pt>
                <c:pt idx="29">
                  <c:v>59</c:v>
                </c:pt>
                <c:pt idx="30">
                  <c:v>61</c:v>
                </c:pt>
                <c:pt idx="31">
                  <c:v>63</c:v>
                </c:pt>
                <c:pt idx="32">
                  <c:v>65</c:v>
                </c:pt>
                <c:pt idx="33">
                  <c:v>67</c:v>
                </c:pt>
                <c:pt idx="34">
                  <c:v>69</c:v>
                </c:pt>
                <c:pt idx="35">
                  <c:v>71</c:v>
                </c:pt>
                <c:pt idx="36">
                  <c:v>73</c:v>
                </c:pt>
                <c:pt idx="37">
                  <c:v>75</c:v>
                </c:pt>
                <c:pt idx="38">
                  <c:v>77</c:v>
                </c:pt>
                <c:pt idx="39">
                  <c:v>79</c:v>
                </c:pt>
                <c:pt idx="40">
                  <c:v>81</c:v>
                </c:pt>
                <c:pt idx="41">
                  <c:v>83</c:v>
                </c:pt>
                <c:pt idx="42">
                  <c:v>85</c:v>
                </c:pt>
                <c:pt idx="43">
                  <c:v>87</c:v>
                </c:pt>
                <c:pt idx="44">
                  <c:v>89</c:v>
                </c:pt>
                <c:pt idx="45">
                  <c:v>91</c:v>
                </c:pt>
                <c:pt idx="46">
                  <c:v>93</c:v>
                </c:pt>
                <c:pt idx="47">
                  <c:v>95</c:v>
                </c:pt>
                <c:pt idx="48">
                  <c:v>97</c:v>
                </c:pt>
                <c:pt idx="49">
                  <c:v>99</c:v>
                </c:pt>
                <c:pt idx="50">
                  <c:v>101</c:v>
                </c:pt>
                <c:pt idx="51">
                  <c:v>103</c:v>
                </c:pt>
                <c:pt idx="52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5B-40AF-B38B-D24C15D3BBD5}"/>
            </c:ext>
          </c:extLst>
        </c:ser>
        <c:ser>
          <c:idx val="2"/>
          <c:order val="2"/>
          <c:tx>
            <c:v>リターゲティングリスト（収益商購入＆利益最大化未購入＆FB広告）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新規顧客!$AX$5:$AX$57</c:f>
              <c:numCache>
                <c:formatCode>#,##0_ </c:formatCode>
                <c:ptCount val="53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10.5</c:v>
                </c:pt>
                <c:pt idx="5">
                  <c:v>12.8</c:v>
                </c:pt>
                <c:pt idx="6">
                  <c:v>15.1</c:v>
                </c:pt>
                <c:pt idx="7">
                  <c:v>17.399999999999999</c:v>
                </c:pt>
                <c:pt idx="8">
                  <c:v>19.7</c:v>
                </c:pt>
                <c:pt idx="9">
                  <c:v>22</c:v>
                </c:pt>
                <c:pt idx="10">
                  <c:v>24.3</c:v>
                </c:pt>
                <c:pt idx="11">
                  <c:v>26.6</c:v>
                </c:pt>
                <c:pt idx="12">
                  <c:v>28.9</c:v>
                </c:pt>
                <c:pt idx="13">
                  <c:v>31.2</c:v>
                </c:pt>
                <c:pt idx="14">
                  <c:v>33.5</c:v>
                </c:pt>
                <c:pt idx="15">
                  <c:v>35.799999999999997</c:v>
                </c:pt>
                <c:pt idx="16">
                  <c:v>38.1</c:v>
                </c:pt>
                <c:pt idx="17">
                  <c:v>40.4</c:v>
                </c:pt>
                <c:pt idx="18">
                  <c:v>42.7</c:v>
                </c:pt>
                <c:pt idx="19">
                  <c:v>45</c:v>
                </c:pt>
                <c:pt idx="20">
                  <c:v>47.3</c:v>
                </c:pt>
                <c:pt idx="21">
                  <c:v>49.6</c:v>
                </c:pt>
                <c:pt idx="22">
                  <c:v>51.9</c:v>
                </c:pt>
                <c:pt idx="23">
                  <c:v>54.2</c:v>
                </c:pt>
                <c:pt idx="24">
                  <c:v>56.5</c:v>
                </c:pt>
                <c:pt idx="25">
                  <c:v>58.8</c:v>
                </c:pt>
                <c:pt idx="26">
                  <c:v>61.1</c:v>
                </c:pt>
                <c:pt idx="27">
                  <c:v>63.4</c:v>
                </c:pt>
                <c:pt idx="28">
                  <c:v>65.7</c:v>
                </c:pt>
                <c:pt idx="29">
                  <c:v>68</c:v>
                </c:pt>
                <c:pt idx="30">
                  <c:v>70.3</c:v>
                </c:pt>
                <c:pt idx="31">
                  <c:v>72.599999999999994</c:v>
                </c:pt>
                <c:pt idx="32">
                  <c:v>74.900000000000006</c:v>
                </c:pt>
                <c:pt idx="33">
                  <c:v>77.2</c:v>
                </c:pt>
                <c:pt idx="34">
                  <c:v>79.5</c:v>
                </c:pt>
                <c:pt idx="35">
                  <c:v>81.8</c:v>
                </c:pt>
                <c:pt idx="36">
                  <c:v>84.1</c:v>
                </c:pt>
                <c:pt idx="37">
                  <c:v>86.4</c:v>
                </c:pt>
                <c:pt idx="38">
                  <c:v>88.7</c:v>
                </c:pt>
                <c:pt idx="39">
                  <c:v>91</c:v>
                </c:pt>
                <c:pt idx="40">
                  <c:v>93.3</c:v>
                </c:pt>
                <c:pt idx="41">
                  <c:v>95.6</c:v>
                </c:pt>
                <c:pt idx="42">
                  <c:v>97.9</c:v>
                </c:pt>
                <c:pt idx="43">
                  <c:v>100.2</c:v>
                </c:pt>
                <c:pt idx="44">
                  <c:v>102.5</c:v>
                </c:pt>
                <c:pt idx="45">
                  <c:v>104.8</c:v>
                </c:pt>
                <c:pt idx="46">
                  <c:v>107.1</c:v>
                </c:pt>
                <c:pt idx="47">
                  <c:v>109.4</c:v>
                </c:pt>
                <c:pt idx="48">
                  <c:v>111.7</c:v>
                </c:pt>
                <c:pt idx="49">
                  <c:v>114</c:v>
                </c:pt>
                <c:pt idx="50">
                  <c:v>116.3</c:v>
                </c:pt>
                <c:pt idx="51">
                  <c:v>118.6</c:v>
                </c:pt>
                <c:pt idx="52">
                  <c:v>120.9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5B-40AF-B38B-D24C15D3BBD5}"/>
            </c:ext>
          </c:extLst>
        </c:ser>
        <c:ser>
          <c:idx val="3"/>
          <c:order val="3"/>
          <c:tx>
            <c:v>リターゲティングリスト（カート訪問＆集客商品未購入＆GA広告）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新規顧客!$AY$5:$AY$57</c:f>
              <c:numCache>
                <c:formatCode>#,##0_ </c:formatCode>
                <c:ptCount val="53"/>
                <c:pt idx="0">
                  <c:v>1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19.5</c:v>
                </c:pt>
                <c:pt idx="5">
                  <c:v>24.2</c:v>
                </c:pt>
                <c:pt idx="6">
                  <c:v>28.9</c:v>
                </c:pt>
                <c:pt idx="7">
                  <c:v>33.6</c:v>
                </c:pt>
                <c:pt idx="8">
                  <c:v>38.299999999999997</c:v>
                </c:pt>
                <c:pt idx="9">
                  <c:v>43</c:v>
                </c:pt>
                <c:pt idx="10">
                  <c:v>47.7</c:v>
                </c:pt>
                <c:pt idx="11">
                  <c:v>52.4</c:v>
                </c:pt>
                <c:pt idx="12">
                  <c:v>57.1</c:v>
                </c:pt>
                <c:pt idx="13">
                  <c:v>61.8</c:v>
                </c:pt>
                <c:pt idx="14">
                  <c:v>66.5</c:v>
                </c:pt>
                <c:pt idx="15">
                  <c:v>71.2</c:v>
                </c:pt>
                <c:pt idx="16">
                  <c:v>75.900000000000006</c:v>
                </c:pt>
                <c:pt idx="17">
                  <c:v>80.599999999999994</c:v>
                </c:pt>
                <c:pt idx="18">
                  <c:v>85.3</c:v>
                </c:pt>
                <c:pt idx="19">
                  <c:v>90</c:v>
                </c:pt>
                <c:pt idx="20">
                  <c:v>94.7</c:v>
                </c:pt>
                <c:pt idx="21">
                  <c:v>99.4</c:v>
                </c:pt>
                <c:pt idx="22">
                  <c:v>104.1</c:v>
                </c:pt>
                <c:pt idx="23">
                  <c:v>108.8</c:v>
                </c:pt>
                <c:pt idx="24">
                  <c:v>113.5</c:v>
                </c:pt>
                <c:pt idx="25">
                  <c:v>118.2</c:v>
                </c:pt>
                <c:pt idx="26">
                  <c:v>122.9</c:v>
                </c:pt>
                <c:pt idx="27">
                  <c:v>127.6</c:v>
                </c:pt>
                <c:pt idx="28">
                  <c:v>132.30000000000001</c:v>
                </c:pt>
                <c:pt idx="29">
                  <c:v>137</c:v>
                </c:pt>
                <c:pt idx="30">
                  <c:v>141.69999999999999</c:v>
                </c:pt>
                <c:pt idx="31">
                  <c:v>146.4</c:v>
                </c:pt>
                <c:pt idx="32">
                  <c:v>151.1</c:v>
                </c:pt>
                <c:pt idx="33">
                  <c:v>155.80000000000001</c:v>
                </c:pt>
                <c:pt idx="34">
                  <c:v>160.5</c:v>
                </c:pt>
                <c:pt idx="35">
                  <c:v>165.2</c:v>
                </c:pt>
                <c:pt idx="36">
                  <c:v>169.9</c:v>
                </c:pt>
                <c:pt idx="37">
                  <c:v>174.6</c:v>
                </c:pt>
                <c:pt idx="38">
                  <c:v>179.3</c:v>
                </c:pt>
                <c:pt idx="39">
                  <c:v>184</c:v>
                </c:pt>
                <c:pt idx="40">
                  <c:v>188.7</c:v>
                </c:pt>
                <c:pt idx="41">
                  <c:v>193.4</c:v>
                </c:pt>
                <c:pt idx="42">
                  <c:v>198.1</c:v>
                </c:pt>
                <c:pt idx="43">
                  <c:v>202.8</c:v>
                </c:pt>
                <c:pt idx="44">
                  <c:v>207.5</c:v>
                </c:pt>
                <c:pt idx="45">
                  <c:v>212.2</c:v>
                </c:pt>
                <c:pt idx="46">
                  <c:v>216.9</c:v>
                </c:pt>
                <c:pt idx="47">
                  <c:v>221.6</c:v>
                </c:pt>
                <c:pt idx="48">
                  <c:v>226.3</c:v>
                </c:pt>
                <c:pt idx="49">
                  <c:v>231</c:v>
                </c:pt>
                <c:pt idx="50">
                  <c:v>235.7</c:v>
                </c:pt>
                <c:pt idx="51">
                  <c:v>240.4</c:v>
                </c:pt>
                <c:pt idx="52">
                  <c:v>245.1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5B-40AF-B38B-D24C15D3BBD5}"/>
            </c:ext>
          </c:extLst>
        </c:ser>
        <c:ser>
          <c:idx val="4"/>
          <c:order val="4"/>
          <c:tx>
            <c:v>リターゲティングリスト（集客商品購入＆収益商品未購入＆GA広告）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新規顧客!$AZ$5:$AZ$57</c:f>
              <c:numCache>
                <c:formatCode>#,##0_ </c:formatCode>
                <c:ptCount val="5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5B-40AF-B38B-D24C15D3BBD5}"/>
            </c:ext>
          </c:extLst>
        </c:ser>
        <c:ser>
          <c:idx val="5"/>
          <c:order val="5"/>
          <c:tx>
            <c:v>リターゲティングリスト（収益商購入＆利益最大化未購入＆GA広告）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新規顧客!$BA$5:$BA$57</c:f>
              <c:numCache>
                <c:formatCode>#,##0_ </c:formatCode>
                <c:ptCount val="53"/>
                <c:pt idx="0">
                  <c:v>20</c:v>
                </c:pt>
                <c:pt idx="1">
                  <c:v>30</c:v>
                </c:pt>
                <c:pt idx="2">
                  <c:v>40</c:v>
                </c:pt>
                <c:pt idx="3">
                  <c:v>50</c:v>
                </c:pt>
                <c:pt idx="4">
                  <c:v>60</c:v>
                </c:pt>
                <c:pt idx="5">
                  <c:v>70</c:v>
                </c:pt>
                <c:pt idx="6">
                  <c:v>80</c:v>
                </c:pt>
                <c:pt idx="7">
                  <c:v>90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130</c:v>
                </c:pt>
                <c:pt idx="12">
                  <c:v>140</c:v>
                </c:pt>
                <c:pt idx="13">
                  <c:v>150</c:v>
                </c:pt>
                <c:pt idx="14">
                  <c:v>160</c:v>
                </c:pt>
                <c:pt idx="15">
                  <c:v>170</c:v>
                </c:pt>
                <c:pt idx="16">
                  <c:v>180</c:v>
                </c:pt>
                <c:pt idx="17">
                  <c:v>190</c:v>
                </c:pt>
                <c:pt idx="18">
                  <c:v>200</c:v>
                </c:pt>
                <c:pt idx="19">
                  <c:v>210</c:v>
                </c:pt>
                <c:pt idx="20">
                  <c:v>220</c:v>
                </c:pt>
                <c:pt idx="21">
                  <c:v>230</c:v>
                </c:pt>
                <c:pt idx="22">
                  <c:v>240</c:v>
                </c:pt>
                <c:pt idx="23">
                  <c:v>250</c:v>
                </c:pt>
                <c:pt idx="24">
                  <c:v>260</c:v>
                </c:pt>
                <c:pt idx="25">
                  <c:v>270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320</c:v>
                </c:pt>
                <c:pt idx="31">
                  <c:v>330</c:v>
                </c:pt>
                <c:pt idx="32">
                  <c:v>340</c:v>
                </c:pt>
                <c:pt idx="33">
                  <c:v>350</c:v>
                </c:pt>
                <c:pt idx="34">
                  <c:v>360</c:v>
                </c:pt>
                <c:pt idx="35">
                  <c:v>370</c:v>
                </c:pt>
                <c:pt idx="36">
                  <c:v>380</c:v>
                </c:pt>
                <c:pt idx="37">
                  <c:v>390</c:v>
                </c:pt>
                <c:pt idx="38">
                  <c:v>400</c:v>
                </c:pt>
                <c:pt idx="39">
                  <c:v>410</c:v>
                </c:pt>
                <c:pt idx="40">
                  <c:v>420</c:v>
                </c:pt>
                <c:pt idx="41">
                  <c:v>430</c:v>
                </c:pt>
                <c:pt idx="42">
                  <c:v>440</c:v>
                </c:pt>
                <c:pt idx="43">
                  <c:v>450</c:v>
                </c:pt>
                <c:pt idx="44">
                  <c:v>460</c:v>
                </c:pt>
                <c:pt idx="45">
                  <c:v>470</c:v>
                </c:pt>
                <c:pt idx="46">
                  <c:v>480</c:v>
                </c:pt>
                <c:pt idx="47">
                  <c:v>490</c:v>
                </c:pt>
                <c:pt idx="48">
                  <c:v>500</c:v>
                </c:pt>
                <c:pt idx="49">
                  <c:v>510</c:v>
                </c:pt>
                <c:pt idx="50">
                  <c:v>520</c:v>
                </c:pt>
                <c:pt idx="51">
                  <c:v>530</c:v>
                </c:pt>
                <c:pt idx="52">
                  <c:v>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5B-40AF-B38B-D24C15D3BB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9707051"/>
        <c:axId val="380009032"/>
      </c:lineChart>
      <c:dateAx>
        <c:axId val="739707051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80009032"/>
        <c:crosses val="autoZero"/>
        <c:auto val="1"/>
        <c:lblOffset val="100"/>
        <c:baseTimeUnit val="days"/>
      </c:dateAx>
      <c:valAx>
        <c:axId val="380009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リターゲティングリスト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397070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ノーリファラー（新規ユーザー）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潜在顧客!$F$5:$F$57</c:f>
              <c:numCache>
                <c:formatCode>#,##0_ 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E-4F21-9754-99FEBB04A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ノーリファラー（新規ユーザー）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すべてのトラフィック（チャネル）のコンバージョン数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ノーリファラーのコンバージョン数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新規顧客!$AD$5:$AD$57</c:f>
              <c:numCache>
                <c:formatCode>#,##0_ 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BB-4ED4-9AD3-EB6796E913C3}"/>
            </c:ext>
          </c:extLst>
        </c:ser>
        <c:ser>
          <c:idx val="1"/>
          <c:order val="1"/>
          <c:tx>
            <c:v>オーガニック検索のコンバージョン数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新規顧客!$AF$5:$AF$57</c:f>
              <c:numCache>
                <c:formatCode>#,##0_ </c:formatCode>
                <c:ptCount val="53"/>
                <c:pt idx="0">
                  <c:v>1000</c:v>
                </c:pt>
                <c:pt idx="1">
                  <c:v>1100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B-4ED4-9AD3-EB6796E913C3}"/>
            </c:ext>
          </c:extLst>
        </c:ser>
        <c:ser>
          <c:idx val="2"/>
          <c:order val="2"/>
          <c:tx>
            <c:v>ソーシャルメディアのコンバージョン数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新規顧客!$AH$5:$AH$57</c:f>
              <c:numCache>
                <c:formatCode>#,##0_ </c:formatCode>
                <c:ptCount val="53"/>
                <c:pt idx="0">
                  <c:v>1100</c:v>
                </c:pt>
                <c:pt idx="1">
                  <c:v>1200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BB-4ED4-9AD3-EB6796E913C3}"/>
            </c:ext>
          </c:extLst>
        </c:ser>
        <c:ser>
          <c:idx val="3"/>
          <c:order val="3"/>
          <c:tx>
            <c:v>参照のコンバージョン数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新規顧客!$AJ$5:$AJ$57</c:f>
              <c:numCache>
                <c:formatCode>#,##0_ </c:formatCode>
                <c:ptCount val="53"/>
                <c:pt idx="0">
                  <c:v>1200</c:v>
                </c:pt>
                <c:pt idx="1">
                  <c:v>1300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BB-4ED4-9AD3-EB6796E913C3}"/>
            </c:ext>
          </c:extLst>
        </c:ser>
        <c:ser>
          <c:idx val="4"/>
          <c:order val="4"/>
          <c:tx>
            <c:v>リスディング広告のコンバージョン数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新規顧客!$AL$5:$AL$57</c:f>
              <c:numCache>
                <c:formatCode>#,##0_ </c:formatCode>
                <c:ptCount val="53"/>
                <c:pt idx="0">
                  <c:v>13000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BB-4ED4-9AD3-EB6796E913C3}"/>
            </c:ext>
          </c:extLst>
        </c:ser>
        <c:ser>
          <c:idx val="5"/>
          <c:order val="5"/>
          <c:tx>
            <c:v>ディスプレイ広告のコンバージョン数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新規顧客!$AN$5:$AN$57</c:f>
              <c:numCache>
                <c:formatCode>#,##0_ 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BB-4ED4-9AD3-EB6796E913C3}"/>
            </c:ext>
          </c:extLst>
        </c:ser>
        <c:ser>
          <c:idx val="6"/>
          <c:order val="6"/>
          <c:tx>
            <c:v>Eメールのコンバージョン数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新規顧客!$AP$5:$AP$57</c:f>
              <c:numCache>
                <c:formatCode>#,##0_ </c:formatCode>
                <c:ptCount val="53"/>
                <c:pt idx="0">
                  <c:v>500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FBB-4ED4-9AD3-EB6796E913C3}"/>
            </c:ext>
          </c:extLst>
        </c:ser>
        <c:ser>
          <c:idx val="7"/>
          <c:order val="7"/>
          <c:tx>
            <c:v>アフィリエイトのコンバージョン数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新規顧客!$AR$5:$AR$57</c:f>
              <c:numCache>
                <c:formatCode>#,##0_ </c:formatCode>
                <c:ptCount val="53"/>
                <c:pt idx="0">
                  <c:v>600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FBB-4ED4-9AD3-EB6796E913C3}"/>
            </c:ext>
          </c:extLst>
        </c:ser>
        <c:ser>
          <c:idx val="8"/>
          <c:order val="8"/>
          <c:tx>
            <c:v>その他のコンバージョン数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新規顧客!$AT$5:$AT$57</c:f>
              <c:numCache>
                <c:formatCode>#,##0_ </c:formatCode>
                <c:ptCount val="5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FBB-4ED4-9AD3-EB6796E91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6654812"/>
        <c:axId val="10969656"/>
      </c:lineChart>
      <c:dateAx>
        <c:axId val="68665481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969656"/>
        <c:crosses val="autoZero"/>
        <c:auto val="1"/>
        <c:lblOffset val="100"/>
        <c:baseTimeUnit val="days"/>
      </c:dateAx>
      <c:valAx>
        <c:axId val="10969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すべてのトラフィック（チャネル）のコンバージョン数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866548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すべてのトラフィック（チャネル）の収益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ノーリファラーの収益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新規顧客!$AE$5:$AE$57</c:f>
              <c:numCache>
                <c:formatCode>[$¥-411]#,##0;\-[$¥-411]#,##0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97-4FB2-84D5-8358F97F7AED}"/>
            </c:ext>
          </c:extLst>
        </c:ser>
        <c:ser>
          <c:idx val="1"/>
          <c:order val="1"/>
          <c:tx>
            <c:v>オーガニック検索の収益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新規顧客!$AG$5:$AG$57</c:f>
              <c:numCache>
                <c:formatCode>[$¥-411]#,##0;\-[$¥-411]#,##0</c:formatCode>
                <c:ptCount val="53"/>
                <c:pt idx="0">
                  <c:v>1000</c:v>
                </c:pt>
                <c:pt idx="1">
                  <c:v>1100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97-4FB2-84D5-8358F97F7AED}"/>
            </c:ext>
          </c:extLst>
        </c:ser>
        <c:ser>
          <c:idx val="2"/>
          <c:order val="2"/>
          <c:tx>
            <c:v>ソーシャルメディアの収益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新規顧客!$AI$5:$AI$57</c:f>
              <c:numCache>
                <c:formatCode>[$¥-411]#,##0;\-[$¥-411]#,##0</c:formatCode>
                <c:ptCount val="53"/>
                <c:pt idx="0">
                  <c:v>1100</c:v>
                </c:pt>
                <c:pt idx="1">
                  <c:v>1200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97-4FB2-84D5-8358F97F7AED}"/>
            </c:ext>
          </c:extLst>
        </c:ser>
        <c:ser>
          <c:idx val="3"/>
          <c:order val="3"/>
          <c:tx>
            <c:v>参照の収益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新規顧客!$AK$5:$AK$57</c:f>
              <c:numCache>
                <c:formatCode>[$¥-411]#,##0;\-[$¥-411]#,##0</c:formatCode>
                <c:ptCount val="53"/>
                <c:pt idx="0">
                  <c:v>1200</c:v>
                </c:pt>
                <c:pt idx="1">
                  <c:v>1300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 formatCode="#,##0_ 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97-4FB2-84D5-8358F97F7AED}"/>
            </c:ext>
          </c:extLst>
        </c:ser>
        <c:ser>
          <c:idx val="4"/>
          <c:order val="4"/>
          <c:tx>
            <c:v>リスディング広告の収益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新規顧客!$AM$5:$AM$57</c:f>
              <c:numCache>
                <c:formatCode>[$¥-411]#,##0;\-[$¥-411]#,##0</c:formatCode>
                <c:ptCount val="53"/>
                <c:pt idx="0">
                  <c:v>13000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97-4FB2-84D5-8358F97F7AED}"/>
            </c:ext>
          </c:extLst>
        </c:ser>
        <c:ser>
          <c:idx val="5"/>
          <c:order val="5"/>
          <c:tx>
            <c:v>ディスプレイ広告の収益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新規顧客!$AO$5:$AO$57</c:f>
              <c:numCache>
                <c:formatCode>[$¥-411]#,##0;\-[$¥-411]#,##0</c:formatCode>
                <c:ptCount val="53"/>
                <c:pt idx="0">
                  <c:v>2779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D97-4FB2-84D5-8358F97F7AED}"/>
            </c:ext>
          </c:extLst>
        </c:ser>
        <c:ser>
          <c:idx val="6"/>
          <c:order val="6"/>
          <c:tx>
            <c:v>Eメールの収益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新規顧客!$AQ$5:$AQ$57</c:f>
              <c:numCache>
                <c:formatCode>[$¥-411]#,##0;\-[$¥-411]#,##0</c:formatCode>
                <c:ptCount val="53"/>
                <c:pt idx="0">
                  <c:v>500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 formatCode="#,##0_ 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D97-4FB2-84D5-8358F97F7AED}"/>
            </c:ext>
          </c:extLst>
        </c:ser>
        <c:ser>
          <c:idx val="7"/>
          <c:order val="7"/>
          <c:tx>
            <c:v>アフィリエイトの収益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新規顧客!$AS$5:$AS$57</c:f>
              <c:numCache>
                <c:formatCode>[$¥-411]#,##0;\-[$¥-411]#,##0</c:formatCode>
                <c:ptCount val="53"/>
                <c:pt idx="0">
                  <c:v>600</c:v>
                </c:pt>
                <c:pt idx="1">
                  <c:v>2469</c:v>
                </c:pt>
                <c:pt idx="2">
                  <c:v>2567</c:v>
                </c:pt>
                <c:pt idx="3">
                  <c:v>4366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D97-4FB2-84D5-8358F97F7AED}"/>
            </c:ext>
          </c:extLst>
        </c:ser>
        <c:ser>
          <c:idx val="8"/>
          <c:order val="8"/>
          <c:tx>
            <c:v>その他の収益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新規顧客!$B$5:$B$57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新規顧客!$AU$5:$AU$57</c:f>
              <c:numCache>
                <c:formatCode>[$¥-411]#,##0;\-[$¥-411]#,##0</c:formatCode>
                <c:ptCount val="53"/>
                <c:pt idx="0">
                  <c:v>700</c:v>
                </c:pt>
                <c:pt idx="1">
                  <c:v>800</c:v>
                </c:pt>
                <c:pt idx="2">
                  <c:v>900</c:v>
                </c:pt>
                <c:pt idx="3">
                  <c:v>1000</c:v>
                </c:pt>
                <c:pt idx="4">
                  <c:v>2631</c:v>
                </c:pt>
                <c:pt idx="5">
                  <c:v>2279</c:v>
                </c:pt>
                <c:pt idx="6">
                  <c:v>2827</c:v>
                </c:pt>
                <c:pt idx="7">
                  <c:v>3375</c:v>
                </c:pt>
                <c:pt idx="8">
                  <c:v>3923</c:v>
                </c:pt>
                <c:pt idx="9">
                  <c:v>4471</c:v>
                </c:pt>
                <c:pt idx="10">
                  <c:v>5019</c:v>
                </c:pt>
                <c:pt idx="11">
                  <c:v>5567</c:v>
                </c:pt>
                <c:pt idx="12">
                  <c:v>6115</c:v>
                </c:pt>
                <c:pt idx="13">
                  <c:v>6663</c:v>
                </c:pt>
                <c:pt idx="14">
                  <c:v>7211</c:v>
                </c:pt>
                <c:pt idx="15">
                  <c:v>7759</c:v>
                </c:pt>
                <c:pt idx="16">
                  <c:v>8307.0000000000091</c:v>
                </c:pt>
                <c:pt idx="17">
                  <c:v>8855.0000000000091</c:v>
                </c:pt>
                <c:pt idx="18">
                  <c:v>9403.0000000000091</c:v>
                </c:pt>
                <c:pt idx="19">
                  <c:v>9951.0000000000091</c:v>
                </c:pt>
                <c:pt idx="20">
                  <c:v>10499</c:v>
                </c:pt>
                <c:pt idx="21">
                  <c:v>11047</c:v>
                </c:pt>
                <c:pt idx="22">
                  <c:v>11595</c:v>
                </c:pt>
                <c:pt idx="23">
                  <c:v>12143</c:v>
                </c:pt>
                <c:pt idx="24">
                  <c:v>12691</c:v>
                </c:pt>
                <c:pt idx="25">
                  <c:v>13239</c:v>
                </c:pt>
                <c:pt idx="26">
                  <c:v>13787</c:v>
                </c:pt>
                <c:pt idx="27">
                  <c:v>14335</c:v>
                </c:pt>
                <c:pt idx="28">
                  <c:v>14883</c:v>
                </c:pt>
                <c:pt idx="29">
                  <c:v>15431</c:v>
                </c:pt>
                <c:pt idx="30">
                  <c:v>15979</c:v>
                </c:pt>
                <c:pt idx="31">
                  <c:v>16527</c:v>
                </c:pt>
                <c:pt idx="32">
                  <c:v>17075</c:v>
                </c:pt>
                <c:pt idx="33">
                  <c:v>17623</c:v>
                </c:pt>
                <c:pt idx="34">
                  <c:v>18171</c:v>
                </c:pt>
                <c:pt idx="35">
                  <c:v>18719</c:v>
                </c:pt>
                <c:pt idx="36">
                  <c:v>19267</c:v>
                </c:pt>
                <c:pt idx="37">
                  <c:v>19815</c:v>
                </c:pt>
                <c:pt idx="38">
                  <c:v>20363</c:v>
                </c:pt>
                <c:pt idx="39">
                  <c:v>20911</c:v>
                </c:pt>
                <c:pt idx="40">
                  <c:v>21459</c:v>
                </c:pt>
                <c:pt idx="41">
                  <c:v>22007</c:v>
                </c:pt>
                <c:pt idx="42">
                  <c:v>22555</c:v>
                </c:pt>
                <c:pt idx="43">
                  <c:v>23103</c:v>
                </c:pt>
                <c:pt idx="44">
                  <c:v>23651</c:v>
                </c:pt>
                <c:pt idx="45">
                  <c:v>24199</c:v>
                </c:pt>
                <c:pt idx="46">
                  <c:v>24747</c:v>
                </c:pt>
                <c:pt idx="47">
                  <c:v>25295</c:v>
                </c:pt>
                <c:pt idx="48">
                  <c:v>25843</c:v>
                </c:pt>
                <c:pt idx="49">
                  <c:v>26391</c:v>
                </c:pt>
                <c:pt idx="50">
                  <c:v>26939</c:v>
                </c:pt>
                <c:pt idx="51">
                  <c:v>27487</c:v>
                </c:pt>
                <c:pt idx="52">
                  <c:v>28035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D97-4FB2-84D5-8358F97F7A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548970"/>
        <c:axId val="640543018"/>
      </c:lineChart>
      <c:dateAx>
        <c:axId val="31054897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40543018"/>
        <c:crosses val="autoZero"/>
        <c:auto val="1"/>
        <c:lblOffset val="100"/>
        <c:baseTimeUnit val="days"/>
      </c:dateAx>
      <c:valAx>
        <c:axId val="6405430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すべてのトラフィック（チャネル）の収益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[$¥-411]#,##0;\-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54897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1111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既存顧客!$C$5:$C$57</c:f>
              <c:numCache>
                <c:formatCode>[$¥-411]#,##0;\-[$¥-411]#,##0</c:formatCode>
                <c:ptCount val="53"/>
                <c:pt idx="0">
                  <c:v>138000</c:v>
                </c:pt>
                <c:pt idx="1">
                  <c:v>276000</c:v>
                </c:pt>
                <c:pt idx="2">
                  <c:v>404000</c:v>
                </c:pt>
                <c:pt idx="3">
                  <c:v>532000</c:v>
                </c:pt>
                <c:pt idx="4">
                  <c:v>665000</c:v>
                </c:pt>
                <c:pt idx="5">
                  <c:v>796000</c:v>
                </c:pt>
                <c:pt idx="6">
                  <c:v>927000</c:v>
                </c:pt>
                <c:pt idx="7">
                  <c:v>1058000</c:v>
                </c:pt>
                <c:pt idx="8">
                  <c:v>1189000</c:v>
                </c:pt>
                <c:pt idx="9">
                  <c:v>1320000</c:v>
                </c:pt>
                <c:pt idx="10">
                  <c:v>1451000</c:v>
                </c:pt>
                <c:pt idx="11">
                  <c:v>1582000</c:v>
                </c:pt>
                <c:pt idx="12">
                  <c:v>1713000</c:v>
                </c:pt>
                <c:pt idx="13">
                  <c:v>1844000</c:v>
                </c:pt>
                <c:pt idx="14">
                  <c:v>1975000</c:v>
                </c:pt>
                <c:pt idx="15">
                  <c:v>2106000</c:v>
                </c:pt>
                <c:pt idx="16">
                  <c:v>2237000</c:v>
                </c:pt>
                <c:pt idx="17">
                  <c:v>2368000</c:v>
                </c:pt>
                <c:pt idx="18">
                  <c:v>2499000</c:v>
                </c:pt>
                <c:pt idx="19">
                  <c:v>2630000</c:v>
                </c:pt>
                <c:pt idx="20">
                  <c:v>2761000</c:v>
                </c:pt>
                <c:pt idx="21">
                  <c:v>2892000</c:v>
                </c:pt>
                <c:pt idx="22">
                  <c:v>3023000</c:v>
                </c:pt>
                <c:pt idx="23">
                  <c:v>3154000</c:v>
                </c:pt>
                <c:pt idx="24">
                  <c:v>3285000</c:v>
                </c:pt>
                <c:pt idx="25">
                  <c:v>3416000</c:v>
                </c:pt>
                <c:pt idx="26">
                  <c:v>3547000</c:v>
                </c:pt>
                <c:pt idx="27">
                  <c:v>3678000</c:v>
                </c:pt>
                <c:pt idx="28">
                  <c:v>3809000</c:v>
                </c:pt>
                <c:pt idx="29">
                  <c:v>3940000</c:v>
                </c:pt>
                <c:pt idx="30">
                  <c:v>4071000</c:v>
                </c:pt>
                <c:pt idx="31">
                  <c:v>4202000</c:v>
                </c:pt>
                <c:pt idx="32">
                  <c:v>4333000</c:v>
                </c:pt>
                <c:pt idx="33">
                  <c:v>4464000</c:v>
                </c:pt>
                <c:pt idx="34">
                  <c:v>4595000</c:v>
                </c:pt>
                <c:pt idx="35">
                  <c:v>4726000</c:v>
                </c:pt>
                <c:pt idx="36">
                  <c:v>4857000</c:v>
                </c:pt>
                <c:pt idx="37">
                  <c:v>4988000</c:v>
                </c:pt>
                <c:pt idx="38">
                  <c:v>5119000</c:v>
                </c:pt>
                <c:pt idx="39">
                  <c:v>5250000</c:v>
                </c:pt>
                <c:pt idx="40">
                  <c:v>5381000</c:v>
                </c:pt>
                <c:pt idx="41">
                  <c:v>5512000</c:v>
                </c:pt>
                <c:pt idx="42">
                  <c:v>5643000</c:v>
                </c:pt>
                <c:pt idx="43">
                  <c:v>5774000</c:v>
                </c:pt>
                <c:pt idx="44">
                  <c:v>5905000</c:v>
                </c:pt>
                <c:pt idx="45">
                  <c:v>6036000</c:v>
                </c:pt>
                <c:pt idx="46">
                  <c:v>6167000</c:v>
                </c:pt>
                <c:pt idx="47">
                  <c:v>6298000</c:v>
                </c:pt>
                <c:pt idx="48">
                  <c:v>6429000</c:v>
                </c:pt>
                <c:pt idx="49">
                  <c:v>6560000</c:v>
                </c:pt>
                <c:pt idx="50">
                  <c:v>6691000</c:v>
                </c:pt>
                <c:pt idx="51">
                  <c:v>6822000</c:v>
                </c:pt>
                <c:pt idx="52">
                  <c:v>6953000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D-4808-A841-CAEC407D65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収益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[$¥-411]#,##0;\-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平均収益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既存顧客!$D$5:$D$57</c:f>
              <c:numCache>
                <c:formatCode>[$¥-411]#,##0;\-[$¥-411]#,##0</c:formatCode>
                <c:ptCount val="53"/>
                <c:pt idx="0">
                  <c:v>13800</c:v>
                </c:pt>
                <c:pt idx="1">
                  <c:v>13800</c:v>
                </c:pt>
                <c:pt idx="2">
                  <c:v>13466.666666666666</c:v>
                </c:pt>
                <c:pt idx="3">
                  <c:v>13300</c:v>
                </c:pt>
                <c:pt idx="4">
                  <c:v>13300</c:v>
                </c:pt>
                <c:pt idx="5">
                  <c:v>13266.666666666666</c:v>
                </c:pt>
                <c:pt idx="6">
                  <c:v>13242.857142857143</c:v>
                </c:pt>
                <c:pt idx="7">
                  <c:v>13225</c:v>
                </c:pt>
                <c:pt idx="8">
                  <c:v>13211.111111111111</c:v>
                </c:pt>
                <c:pt idx="9">
                  <c:v>13200</c:v>
                </c:pt>
                <c:pt idx="10">
                  <c:v>13190.90909090909</c:v>
                </c:pt>
                <c:pt idx="11">
                  <c:v>13183.333333333334</c:v>
                </c:pt>
                <c:pt idx="12">
                  <c:v>13176.923076923076</c:v>
                </c:pt>
                <c:pt idx="13">
                  <c:v>13171.428571428571</c:v>
                </c:pt>
                <c:pt idx="14">
                  <c:v>13166.666666666666</c:v>
                </c:pt>
                <c:pt idx="15">
                  <c:v>13162.5</c:v>
                </c:pt>
                <c:pt idx="16">
                  <c:v>13158.823529411764</c:v>
                </c:pt>
                <c:pt idx="17">
                  <c:v>13155.555555555555</c:v>
                </c:pt>
                <c:pt idx="18">
                  <c:v>13152.631578947368</c:v>
                </c:pt>
                <c:pt idx="19">
                  <c:v>13150</c:v>
                </c:pt>
                <c:pt idx="20">
                  <c:v>13147.619047619048</c:v>
                </c:pt>
                <c:pt idx="21">
                  <c:v>13145.454545454546</c:v>
                </c:pt>
                <c:pt idx="22">
                  <c:v>13143.478260869566</c:v>
                </c:pt>
                <c:pt idx="23">
                  <c:v>13141.666666666666</c:v>
                </c:pt>
                <c:pt idx="24">
                  <c:v>13140</c:v>
                </c:pt>
                <c:pt idx="25">
                  <c:v>13138.461538461539</c:v>
                </c:pt>
                <c:pt idx="26">
                  <c:v>13137.037037037036</c:v>
                </c:pt>
                <c:pt idx="27">
                  <c:v>13135.714285714286</c:v>
                </c:pt>
                <c:pt idx="28">
                  <c:v>13134.48275862069</c:v>
                </c:pt>
                <c:pt idx="29">
                  <c:v>13133.333333333334</c:v>
                </c:pt>
                <c:pt idx="30">
                  <c:v>13132.258064516129</c:v>
                </c:pt>
                <c:pt idx="31">
                  <c:v>13131.25</c:v>
                </c:pt>
                <c:pt idx="32">
                  <c:v>13130.30303030303</c:v>
                </c:pt>
                <c:pt idx="33">
                  <c:v>13129.411764705883</c:v>
                </c:pt>
                <c:pt idx="34">
                  <c:v>13128.571428571429</c:v>
                </c:pt>
                <c:pt idx="35">
                  <c:v>13127.777777777777</c:v>
                </c:pt>
                <c:pt idx="36">
                  <c:v>13127.027027027027</c:v>
                </c:pt>
                <c:pt idx="37">
                  <c:v>13126.315789473685</c:v>
                </c:pt>
                <c:pt idx="38">
                  <c:v>13125.641025641025</c:v>
                </c:pt>
                <c:pt idx="39">
                  <c:v>13125</c:v>
                </c:pt>
                <c:pt idx="40">
                  <c:v>13124.390243902439</c:v>
                </c:pt>
                <c:pt idx="41">
                  <c:v>13123.809523809523</c:v>
                </c:pt>
                <c:pt idx="42">
                  <c:v>13123.255813953489</c:v>
                </c:pt>
                <c:pt idx="43">
                  <c:v>13122.727272727272</c:v>
                </c:pt>
                <c:pt idx="44">
                  <c:v>13122.222222222223</c:v>
                </c:pt>
                <c:pt idx="45">
                  <c:v>13121.739130434782</c:v>
                </c:pt>
                <c:pt idx="46">
                  <c:v>13121.276595744681</c:v>
                </c:pt>
                <c:pt idx="47">
                  <c:v>13120.833333333334</c:v>
                </c:pt>
                <c:pt idx="48">
                  <c:v>13120.408163265307</c:v>
                </c:pt>
                <c:pt idx="49">
                  <c:v>13120</c:v>
                </c:pt>
                <c:pt idx="50">
                  <c:v>13119.607843137255</c:v>
                </c:pt>
                <c:pt idx="51">
                  <c:v>13119.23076923077</c:v>
                </c:pt>
                <c:pt idx="52">
                  <c:v>13118.867924528302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5B-4F27-9086-50F71CAD2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平均収益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[$¥-411]#,##0;\-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LP</a:t>
            </a: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訪問者数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既存顧客!$E$2</c:f>
              <c:strCache>
                <c:ptCount val="1"/>
                <c:pt idx="0">
                  <c:v>集客商品LP
訪問者数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既存顧客!$E$5:$E$57</c:f>
              <c:numCache>
                <c:formatCode>#,##0_ </c:formatCode>
                <c:ptCount val="53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9-455C-959F-BA31ABA8D6BE}"/>
            </c:ext>
          </c:extLst>
        </c:ser>
        <c:ser>
          <c:idx val="1"/>
          <c:order val="1"/>
          <c:tx>
            <c:strRef>
              <c:f>既存顧客!$H$2</c:f>
              <c:strCache>
                <c:ptCount val="1"/>
                <c:pt idx="0">
                  <c:v>収益商品LP
訪問者数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既存顧客!$H$5:$H$57</c:f>
              <c:numCache>
                <c:formatCode>#,##0_ </c:formatCode>
                <c:ptCount val="53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9-455C-959F-BA31ABA8D6BE}"/>
            </c:ext>
          </c:extLst>
        </c:ser>
        <c:ser>
          <c:idx val="2"/>
          <c:order val="2"/>
          <c:tx>
            <c:strRef>
              <c:f>既存顧客!$K$2</c:f>
              <c:strCache>
                <c:ptCount val="1"/>
                <c:pt idx="0">
                  <c:v>利益最大化
LP訪問者数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既存顧客!$K$5:$K$57</c:f>
              <c:numCache>
                <c:formatCode>#,##0_ 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49-455C-959F-BA31ABA8D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9678308"/>
        <c:axId val="810281671"/>
      </c:lineChart>
      <c:dateAx>
        <c:axId val="23967830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0281671"/>
        <c:crosses val="autoZero"/>
        <c:auto val="1"/>
        <c:lblOffset val="100"/>
        <c:baseTimeUnit val="days"/>
      </c:dateAx>
      <c:valAx>
        <c:axId val="810281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b="1">
                    <a:latin typeface="メイリオ" panose="020B0604030504040204" charset="-128"/>
                    <a:ea typeface="メイリオ" panose="020B0604030504040204" charset="-128"/>
                  </a:rPr>
                  <a:t>LP</a:t>
                </a:r>
                <a:r>
                  <a:rPr altLang="en-US" b="1">
                    <a:latin typeface="メイリオ" panose="020B0604030504040204" charset="-128"/>
                    <a:ea typeface="メイリオ" panose="020B0604030504040204" charset="-128"/>
                  </a:rPr>
                  <a:t>訪問者数</a:t>
                </a:r>
                <a:endParaRPr b="1">
                  <a:latin typeface="メイリオ" panose="020B0604030504040204" charset="-128"/>
                  <a:ea typeface="メイリオ" panose="020B0604030504040204" charset="-128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96783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商品購入者数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集客商品購入者数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既存顧客!$F$5:$F$57</c:f>
              <c:numCache>
                <c:formatCode>#,##0_ </c:formatCode>
                <c:ptCount val="53"/>
                <c:pt idx="0">
                  <c:v>8</c:v>
                </c:pt>
                <c:pt idx="1">
                  <c:v>16</c:v>
                </c:pt>
                <c:pt idx="2">
                  <c:v>24</c:v>
                </c:pt>
                <c:pt idx="3">
                  <c:v>32</c:v>
                </c:pt>
                <c:pt idx="4">
                  <c:v>40</c:v>
                </c:pt>
                <c:pt idx="5">
                  <c:v>48</c:v>
                </c:pt>
                <c:pt idx="6">
                  <c:v>56</c:v>
                </c:pt>
                <c:pt idx="7">
                  <c:v>64</c:v>
                </c:pt>
                <c:pt idx="8">
                  <c:v>72</c:v>
                </c:pt>
                <c:pt idx="9">
                  <c:v>80</c:v>
                </c:pt>
                <c:pt idx="10">
                  <c:v>88</c:v>
                </c:pt>
                <c:pt idx="11">
                  <c:v>96</c:v>
                </c:pt>
                <c:pt idx="12">
                  <c:v>104</c:v>
                </c:pt>
                <c:pt idx="13">
                  <c:v>112</c:v>
                </c:pt>
                <c:pt idx="14">
                  <c:v>120</c:v>
                </c:pt>
                <c:pt idx="15">
                  <c:v>128</c:v>
                </c:pt>
                <c:pt idx="16">
                  <c:v>136</c:v>
                </c:pt>
                <c:pt idx="17">
                  <c:v>144</c:v>
                </c:pt>
                <c:pt idx="18">
                  <c:v>152</c:v>
                </c:pt>
                <c:pt idx="19">
                  <c:v>160</c:v>
                </c:pt>
                <c:pt idx="20">
                  <c:v>168</c:v>
                </c:pt>
                <c:pt idx="21">
                  <c:v>176</c:v>
                </c:pt>
                <c:pt idx="22">
                  <c:v>184</c:v>
                </c:pt>
                <c:pt idx="23">
                  <c:v>192</c:v>
                </c:pt>
                <c:pt idx="24">
                  <c:v>200</c:v>
                </c:pt>
                <c:pt idx="25">
                  <c:v>208</c:v>
                </c:pt>
                <c:pt idx="26">
                  <c:v>216</c:v>
                </c:pt>
                <c:pt idx="27">
                  <c:v>224</c:v>
                </c:pt>
                <c:pt idx="28">
                  <c:v>232</c:v>
                </c:pt>
                <c:pt idx="29">
                  <c:v>240</c:v>
                </c:pt>
                <c:pt idx="30">
                  <c:v>248</c:v>
                </c:pt>
                <c:pt idx="31">
                  <c:v>256</c:v>
                </c:pt>
                <c:pt idx="32">
                  <c:v>264</c:v>
                </c:pt>
                <c:pt idx="33">
                  <c:v>272</c:v>
                </c:pt>
                <c:pt idx="34">
                  <c:v>280</c:v>
                </c:pt>
                <c:pt idx="35">
                  <c:v>288</c:v>
                </c:pt>
                <c:pt idx="36">
                  <c:v>296</c:v>
                </c:pt>
                <c:pt idx="37">
                  <c:v>304</c:v>
                </c:pt>
                <c:pt idx="38">
                  <c:v>312</c:v>
                </c:pt>
                <c:pt idx="39">
                  <c:v>320</c:v>
                </c:pt>
                <c:pt idx="40">
                  <c:v>328</c:v>
                </c:pt>
                <c:pt idx="41">
                  <c:v>336</c:v>
                </c:pt>
                <c:pt idx="42">
                  <c:v>344</c:v>
                </c:pt>
                <c:pt idx="43">
                  <c:v>352</c:v>
                </c:pt>
                <c:pt idx="44">
                  <c:v>360</c:v>
                </c:pt>
                <c:pt idx="45">
                  <c:v>368</c:v>
                </c:pt>
                <c:pt idx="46">
                  <c:v>376</c:v>
                </c:pt>
                <c:pt idx="47">
                  <c:v>384</c:v>
                </c:pt>
                <c:pt idx="48">
                  <c:v>392</c:v>
                </c:pt>
                <c:pt idx="49">
                  <c:v>400</c:v>
                </c:pt>
                <c:pt idx="50">
                  <c:v>408</c:v>
                </c:pt>
                <c:pt idx="51">
                  <c:v>416</c:v>
                </c:pt>
                <c:pt idx="52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4-4E34-9083-D33937DC9416}"/>
            </c:ext>
          </c:extLst>
        </c:ser>
        <c:ser>
          <c:idx val="1"/>
          <c:order val="1"/>
          <c:tx>
            <c:v>収益商品購入者数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既存顧客!$I$5:$I$57</c:f>
              <c:numCache>
                <c:formatCode>#,##0_ </c:formatCode>
                <c:ptCount val="53"/>
                <c:pt idx="0">
                  <c:v>3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12.5</c:v>
                </c:pt>
                <c:pt idx="5">
                  <c:v>14.8</c:v>
                </c:pt>
                <c:pt idx="6">
                  <c:v>17.100000000000001</c:v>
                </c:pt>
                <c:pt idx="7">
                  <c:v>19.399999999999999</c:v>
                </c:pt>
                <c:pt idx="8">
                  <c:v>21.7</c:v>
                </c:pt>
                <c:pt idx="9">
                  <c:v>24</c:v>
                </c:pt>
                <c:pt idx="10">
                  <c:v>26.3</c:v>
                </c:pt>
                <c:pt idx="11">
                  <c:v>28.6</c:v>
                </c:pt>
                <c:pt idx="12">
                  <c:v>30.9</c:v>
                </c:pt>
                <c:pt idx="13">
                  <c:v>33.200000000000003</c:v>
                </c:pt>
                <c:pt idx="14">
                  <c:v>35.5</c:v>
                </c:pt>
                <c:pt idx="15">
                  <c:v>37.799999999999997</c:v>
                </c:pt>
                <c:pt idx="16">
                  <c:v>40.1</c:v>
                </c:pt>
                <c:pt idx="17">
                  <c:v>42.4</c:v>
                </c:pt>
                <c:pt idx="18">
                  <c:v>44.7</c:v>
                </c:pt>
                <c:pt idx="19">
                  <c:v>47</c:v>
                </c:pt>
                <c:pt idx="20">
                  <c:v>49.3</c:v>
                </c:pt>
                <c:pt idx="21">
                  <c:v>51.6</c:v>
                </c:pt>
                <c:pt idx="22">
                  <c:v>53.9</c:v>
                </c:pt>
                <c:pt idx="23">
                  <c:v>56.2</c:v>
                </c:pt>
                <c:pt idx="24">
                  <c:v>58.5</c:v>
                </c:pt>
                <c:pt idx="25">
                  <c:v>60.8</c:v>
                </c:pt>
                <c:pt idx="26">
                  <c:v>63.1</c:v>
                </c:pt>
                <c:pt idx="27">
                  <c:v>65.400000000000006</c:v>
                </c:pt>
                <c:pt idx="28">
                  <c:v>67.7</c:v>
                </c:pt>
                <c:pt idx="29">
                  <c:v>70</c:v>
                </c:pt>
                <c:pt idx="30">
                  <c:v>72.3</c:v>
                </c:pt>
                <c:pt idx="31">
                  <c:v>74.599999999999994</c:v>
                </c:pt>
                <c:pt idx="32">
                  <c:v>76.900000000000006</c:v>
                </c:pt>
                <c:pt idx="33">
                  <c:v>79.2</c:v>
                </c:pt>
                <c:pt idx="34">
                  <c:v>81.5</c:v>
                </c:pt>
                <c:pt idx="35">
                  <c:v>83.8</c:v>
                </c:pt>
                <c:pt idx="36">
                  <c:v>86.1</c:v>
                </c:pt>
                <c:pt idx="37">
                  <c:v>88.4</c:v>
                </c:pt>
                <c:pt idx="38">
                  <c:v>90.7</c:v>
                </c:pt>
                <c:pt idx="39">
                  <c:v>93</c:v>
                </c:pt>
                <c:pt idx="40">
                  <c:v>95.3</c:v>
                </c:pt>
                <c:pt idx="41">
                  <c:v>97.6</c:v>
                </c:pt>
                <c:pt idx="42">
                  <c:v>99.9</c:v>
                </c:pt>
                <c:pt idx="43">
                  <c:v>102.2</c:v>
                </c:pt>
                <c:pt idx="44">
                  <c:v>104.5</c:v>
                </c:pt>
                <c:pt idx="45">
                  <c:v>106.8</c:v>
                </c:pt>
                <c:pt idx="46">
                  <c:v>109.1</c:v>
                </c:pt>
                <c:pt idx="47">
                  <c:v>111.4</c:v>
                </c:pt>
                <c:pt idx="48">
                  <c:v>113.7</c:v>
                </c:pt>
                <c:pt idx="49">
                  <c:v>116</c:v>
                </c:pt>
                <c:pt idx="50">
                  <c:v>118.3</c:v>
                </c:pt>
                <c:pt idx="51">
                  <c:v>120.6</c:v>
                </c:pt>
                <c:pt idx="52">
                  <c:v>122.9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4-4E34-9083-D33937DC9416}"/>
            </c:ext>
          </c:extLst>
        </c:ser>
        <c:ser>
          <c:idx val="2"/>
          <c:order val="2"/>
          <c:tx>
            <c:v>利益最大化商品購入者数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既存顧客!$L$5:$L$57</c:f>
              <c:numCache>
                <c:formatCode>#,##0_ 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4-4E34-9083-D33937DC9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13909"/>
        <c:axId val="406809854"/>
      </c:lineChart>
      <c:dateAx>
        <c:axId val="89681390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809854"/>
        <c:crosses val="autoZero"/>
        <c:auto val="1"/>
        <c:lblOffset val="100"/>
        <c:baseTimeUnit val="days"/>
      </c:dateAx>
      <c:valAx>
        <c:axId val="40680985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商品購入者数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681390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商品購入コンバージョン率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集客商品購入コンバージョン率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既存顧客!$G$5:$G$57</c:f>
              <c:numCache>
                <c:formatCode>0%</c:formatCode>
                <c:ptCount val="53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  <c:pt idx="21">
                  <c:v>0.8</c:v>
                </c:pt>
                <c:pt idx="22">
                  <c:v>0.8</c:v>
                </c:pt>
                <c:pt idx="23">
                  <c:v>0.8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0.8</c:v>
                </c:pt>
                <c:pt idx="28">
                  <c:v>0.8</c:v>
                </c:pt>
                <c:pt idx="29">
                  <c:v>0.8</c:v>
                </c:pt>
                <c:pt idx="30">
                  <c:v>0.8</c:v>
                </c:pt>
                <c:pt idx="31">
                  <c:v>0.8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0.8</c:v>
                </c:pt>
                <c:pt idx="36">
                  <c:v>0.8</c:v>
                </c:pt>
                <c:pt idx="37">
                  <c:v>0.8</c:v>
                </c:pt>
                <c:pt idx="38">
                  <c:v>0.8</c:v>
                </c:pt>
                <c:pt idx="39">
                  <c:v>0.8</c:v>
                </c:pt>
                <c:pt idx="40">
                  <c:v>0.8</c:v>
                </c:pt>
                <c:pt idx="41">
                  <c:v>0.8</c:v>
                </c:pt>
                <c:pt idx="42">
                  <c:v>0.8</c:v>
                </c:pt>
                <c:pt idx="43">
                  <c:v>0.8</c:v>
                </c:pt>
                <c:pt idx="44">
                  <c:v>0.8</c:v>
                </c:pt>
                <c:pt idx="45">
                  <c:v>0.8</c:v>
                </c:pt>
                <c:pt idx="46">
                  <c:v>0.8</c:v>
                </c:pt>
                <c:pt idx="47">
                  <c:v>0.8</c:v>
                </c:pt>
                <c:pt idx="48">
                  <c:v>0.8</c:v>
                </c:pt>
                <c:pt idx="49">
                  <c:v>0.8</c:v>
                </c:pt>
                <c:pt idx="50">
                  <c:v>0.8</c:v>
                </c:pt>
                <c:pt idx="51">
                  <c:v>0.8</c:v>
                </c:pt>
                <c:pt idx="5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7-4C87-86AF-1439E435FBBF}"/>
            </c:ext>
          </c:extLst>
        </c:ser>
        <c:ser>
          <c:idx val="1"/>
          <c:order val="1"/>
          <c:tx>
            <c:v>収益商品購入コンバージョン率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既存顧客!$J$5:$J$57</c:f>
              <c:numCache>
                <c:formatCode>0%</c:formatCode>
                <c:ptCount val="53"/>
                <c:pt idx="0">
                  <c:v>0.6</c:v>
                </c:pt>
                <c:pt idx="1">
                  <c:v>0.6</c:v>
                </c:pt>
                <c:pt idx="2">
                  <c:v>0.53333333333333333</c:v>
                </c:pt>
                <c:pt idx="3">
                  <c:v>0.5</c:v>
                </c:pt>
                <c:pt idx="4">
                  <c:v>0.5</c:v>
                </c:pt>
                <c:pt idx="5">
                  <c:v>0.49333333333333335</c:v>
                </c:pt>
                <c:pt idx="6">
                  <c:v>0.4885714285714286</c:v>
                </c:pt>
                <c:pt idx="7">
                  <c:v>0.48499999999999999</c:v>
                </c:pt>
                <c:pt idx="8">
                  <c:v>0.48222222222222222</c:v>
                </c:pt>
                <c:pt idx="9">
                  <c:v>0.48</c:v>
                </c:pt>
                <c:pt idx="10">
                  <c:v>0.47818181818181821</c:v>
                </c:pt>
                <c:pt idx="11">
                  <c:v>0.47666666666666668</c:v>
                </c:pt>
                <c:pt idx="12">
                  <c:v>0.47538461538461535</c:v>
                </c:pt>
                <c:pt idx="13">
                  <c:v>0.47428571428571431</c:v>
                </c:pt>
                <c:pt idx="14">
                  <c:v>0.47333333333333333</c:v>
                </c:pt>
                <c:pt idx="15">
                  <c:v>0.47249999999999998</c:v>
                </c:pt>
                <c:pt idx="16">
                  <c:v>0.47176470588235297</c:v>
                </c:pt>
                <c:pt idx="17">
                  <c:v>0.47111111111111109</c:v>
                </c:pt>
                <c:pt idx="18">
                  <c:v>0.47052631578947374</c:v>
                </c:pt>
                <c:pt idx="19">
                  <c:v>0.47</c:v>
                </c:pt>
                <c:pt idx="20">
                  <c:v>0.46952380952380951</c:v>
                </c:pt>
                <c:pt idx="21">
                  <c:v>0.46909090909090911</c:v>
                </c:pt>
                <c:pt idx="22">
                  <c:v>0.46869565217391301</c:v>
                </c:pt>
                <c:pt idx="23">
                  <c:v>0.46833333333333338</c:v>
                </c:pt>
                <c:pt idx="24">
                  <c:v>0.46800000000000003</c:v>
                </c:pt>
                <c:pt idx="25">
                  <c:v>0.46769230769230768</c:v>
                </c:pt>
                <c:pt idx="26">
                  <c:v>0.46740740740740744</c:v>
                </c:pt>
                <c:pt idx="27">
                  <c:v>0.46714285714285719</c:v>
                </c:pt>
                <c:pt idx="28">
                  <c:v>0.46689655172413796</c:v>
                </c:pt>
                <c:pt idx="29">
                  <c:v>0.46666666666666667</c:v>
                </c:pt>
                <c:pt idx="30">
                  <c:v>0.46645161290322579</c:v>
                </c:pt>
                <c:pt idx="31">
                  <c:v>0.46624999999999994</c:v>
                </c:pt>
                <c:pt idx="32">
                  <c:v>0.46606060606060612</c:v>
                </c:pt>
                <c:pt idx="33">
                  <c:v>0.46588235294117647</c:v>
                </c:pt>
                <c:pt idx="34">
                  <c:v>0.46571428571428569</c:v>
                </c:pt>
                <c:pt idx="35">
                  <c:v>0.46555555555555556</c:v>
                </c:pt>
                <c:pt idx="36">
                  <c:v>0.46540540540540537</c:v>
                </c:pt>
                <c:pt idx="37">
                  <c:v>0.46526315789473688</c:v>
                </c:pt>
                <c:pt idx="38">
                  <c:v>0.46512820512820513</c:v>
                </c:pt>
                <c:pt idx="39">
                  <c:v>0.46500000000000002</c:v>
                </c:pt>
                <c:pt idx="40">
                  <c:v>0.46487804878048777</c:v>
                </c:pt>
                <c:pt idx="41">
                  <c:v>0.46476190476190471</c:v>
                </c:pt>
                <c:pt idx="42">
                  <c:v>0.46465116279069768</c:v>
                </c:pt>
                <c:pt idx="43">
                  <c:v>0.46454545454545454</c:v>
                </c:pt>
                <c:pt idx="44">
                  <c:v>0.46444444444444444</c:v>
                </c:pt>
                <c:pt idx="45">
                  <c:v>0.46434782608695652</c:v>
                </c:pt>
                <c:pt idx="46">
                  <c:v>0.46425531914893614</c:v>
                </c:pt>
                <c:pt idx="47">
                  <c:v>0.46416666666666667</c:v>
                </c:pt>
                <c:pt idx="48">
                  <c:v>0.46408163265306124</c:v>
                </c:pt>
                <c:pt idx="49">
                  <c:v>0.46400000000000002</c:v>
                </c:pt>
                <c:pt idx="50">
                  <c:v>0.46392156862745099</c:v>
                </c:pt>
                <c:pt idx="51">
                  <c:v>0.4638461538461538</c:v>
                </c:pt>
                <c:pt idx="52">
                  <c:v>0.4637735849056604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37-4C87-86AF-1439E435FBBF}"/>
            </c:ext>
          </c:extLst>
        </c:ser>
        <c:ser>
          <c:idx val="2"/>
          <c:order val="2"/>
          <c:tx>
            <c:v>利益最大化購入コンバージョン率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既存顧客!$M$5:$M$57</c:f>
              <c:numCache>
                <c:formatCode>0%</c:formatCode>
                <c:ptCount val="5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37-4C87-86AF-1439E435F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13909"/>
        <c:axId val="406809854"/>
      </c:lineChart>
      <c:dateAx>
        <c:axId val="89681390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809854"/>
        <c:crosses val="autoZero"/>
        <c:auto val="1"/>
        <c:lblOffset val="100"/>
        <c:baseTimeUnit val="days"/>
      </c:dateAx>
      <c:valAx>
        <c:axId val="40680985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商品購入コンバージョン率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681390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払い戻し数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既存顧客!$N$5:$N$57</c:f>
              <c:numCache>
                <c:formatCode>#,##0_ </c:formatCode>
                <c:ptCount val="53"/>
                <c:pt idx="0">
                  <c:v>1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AC-47DA-A4B0-75DE25B4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払い戻し数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払い戻し金額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既存顧客!$O$5:$O$57</c:f>
              <c:numCache>
                <c:formatCode>[$¥-411]#,##0;\-[$¥-411]#,##0</c:formatCode>
                <c:ptCount val="53"/>
                <c:pt idx="0">
                  <c:v>1000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6-490D-9418-B6674E1F4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払い戻し金額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[$¥-411]#,##0;\-[$¥-411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コメントの数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7277082558956"/>
          <c:y val="0.13099357390014801"/>
          <c:w val="0.86887209350349004"/>
          <c:h val="0.54727302685780199"/>
        </c:manualLayout>
      </c:layout>
      <c:lineChart>
        <c:grouping val="standard"/>
        <c:varyColors val="0"/>
        <c:ser>
          <c:idx val="0"/>
          <c:order val="0"/>
          <c:tx>
            <c:v>コメントの数（Facebook）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既存顧客!$P$5:$P$57</c:f>
              <c:numCache>
                <c:formatCode>#,##0_ 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0-469C-8C98-9AFB46322EA5}"/>
            </c:ext>
          </c:extLst>
        </c:ser>
        <c:ser>
          <c:idx val="1"/>
          <c:order val="1"/>
          <c:tx>
            <c:v>コメントの数（twitter）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既存顧客!$Q$5:$Q$57</c:f>
              <c:numCache>
                <c:formatCode>#,##0_ </c:formatCode>
                <c:ptCount val="53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  <c:pt idx="10">
                  <c:v>22</c:v>
                </c:pt>
                <c:pt idx="11">
                  <c:v>24</c:v>
                </c:pt>
                <c:pt idx="12">
                  <c:v>26</c:v>
                </c:pt>
                <c:pt idx="13">
                  <c:v>28</c:v>
                </c:pt>
                <c:pt idx="14">
                  <c:v>30</c:v>
                </c:pt>
                <c:pt idx="15">
                  <c:v>32</c:v>
                </c:pt>
                <c:pt idx="16">
                  <c:v>34</c:v>
                </c:pt>
                <c:pt idx="17">
                  <c:v>36</c:v>
                </c:pt>
                <c:pt idx="18">
                  <c:v>38</c:v>
                </c:pt>
                <c:pt idx="19">
                  <c:v>40</c:v>
                </c:pt>
                <c:pt idx="20">
                  <c:v>42</c:v>
                </c:pt>
                <c:pt idx="21">
                  <c:v>44</c:v>
                </c:pt>
                <c:pt idx="22">
                  <c:v>46</c:v>
                </c:pt>
                <c:pt idx="23">
                  <c:v>48</c:v>
                </c:pt>
                <c:pt idx="24">
                  <c:v>50</c:v>
                </c:pt>
                <c:pt idx="25">
                  <c:v>52</c:v>
                </c:pt>
                <c:pt idx="26">
                  <c:v>54</c:v>
                </c:pt>
                <c:pt idx="27">
                  <c:v>56</c:v>
                </c:pt>
                <c:pt idx="28">
                  <c:v>58</c:v>
                </c:pt>
                <c:pt idx="29">
                  <c:v>60</c:v>
                </c:pt>
                <c:pt idx="30">
                  <c:v>62</c:v>
                </c:pt>
                <c:pt idx="31">
                  <c:v>64</c:v>
                </c:pt>
                <c:pt idx="32">
                  <c:v>66</c:v>
                </c:pt>
                <c:pt idx="33">
                  <c:v>68</c:v>
                </c:pt>
                <c:pt idx="34">
                  <c:v>70</c:v>
                </c:pt>
                <c:pt idx="35">
                  <c:v>72</c:v>
                </c:pt>
                <c:pt idx="36">
                  <c:v>74</c:v>
                </c:pt>
                <c:pt idx="37">
                  <c:v>76</c:v>
                </c:pt>
                <c:pt idx="38">
                  <c:v>78</c:v>
                </c:pt>
                <c:pt idx="39">
                  <c:v>80</c:v>
                </c:pt>
                <c:pt idx="40">
                  <c:v>82</c:v>
                </c:pt>
                <c:pt idx="41">
                  <c:v>84</c:v>
                </c:pt>
                <c:pt idx="42">
                  <c:v>86</c:v>
                </c:pt>
                <c:pt idx="43">
                  <c:v>88</c:v>
                </c:pt>
                <c:pt idx="44">
                  <c:v>90</c:v>
                </c:pt>
                <c:pt idx="45">
                  <c:v>92</c:v>
                </c:pt>
                <c:pt idx="46">
                  <c:v>94</c:v>
                </c:pt>
                <c:pt idx="47">
                  <c:v>96</c:v>
                </c:pt>
                <c:pt idx="48">
                  <c:v>98</c:v>
                </c:pt>
                <c:pt idx="49">
                  <c:v>100</c:v>
                </c:pt>
                <c:pt idx="50">
                  <c:v>102</c:v>
                </c:pt>
                <c:pt idx="51">
                  <c:v>104</c:v>
                </c:pt>
                <c:pt idx="52">
                  <c:v>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B0-469C-8C98-9AFB46322EA5}"/>
            </c:ext>
          </c:extLst>
        </c:ser>
        <c:ser>
          <c:idx val="2"/>
          <c:order val="2"/>
          <c:tx>
            <c:v>コメントの数（WEB）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既存顧客!$B$5:$B$57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既存顧客!$R$5:$R$57</c:f>
              <c:numCache>
                <c:formatCode>#,##0_ </c:formatCode>
                <c:ptCount val="53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  <c:pt idx="19">
                  <c:v>60</c:v>
                </c:pt>
                <c:pt idx="20">
                  <c:v>63</c:v>
                </c:pt>
                <c:pt idx="21">
                  <c:v>66</c:v>
                </c:pt>
                <c:pt idx="22">
                  <c:v>69</c:v>
                </c:pt>
                <c:pt idx="23">
                  <c:v>72</c:v>
                </c:pt>
                <c:pt idx="24">
                  <c:v>75</c:v>
                </c:pt>
                <c:pt idx="25">
                  <c:v>78</c:v>
                </c:pt>
                <c:pt idx="26">
                  <c:v>81</c:v>
                </c:pt>
                <c:pt idx="27">
                  <c:v>84</c:v>
                </c:pt>
                <c:pt idx="28">
                  <c:v>87</c:v>
                </c:pt>
                <c:pt idx="29">
                  <c:v>90</c:v>
                </c:pt>
                <c:pt idx="30">
                  <c:v>93</c:v>
                </c:pt>
                <c:pt idx="31">
                  <c:v>96</c:v>
                </c:pt>
                <c:pt idx="32">
                  <c:v>99</c:v>
                </c:pt>
                <c:pt idx="33">
                  <c:v>102</c:v>
                </c:pt>
                <c:pt idx="34">
                  <c:v>105</c:v>
                </c:pt>
                <c:pt idx="35">
                  <c:v>108</c:v>
                </c:pt>
                <c:pt idx="36">
                  <c:v>111</c:v>
                </c:pt>
                <c:pt idx="37">
                  <c:v>114</c:v>
                </c:pt>
                <c:pt idx="38">
                  <c:v>117</c:v>
                </c:pt>
                <c:pt idx="39">
                  <c:v>120</c:v>
                </c:pt>
                <c:pt idx="40">
                  <c:v>123</c:v>
                </c:pt>
                <c:pt idx="41">
                  <c:v>126</c:v>
                </c:pt>
                <c:pt idx="42">
                  <c:v>129</c:v>
                </c:pt>
                <c:pt idx="43">
                  <c:v>132</c:v>
                </c:pt>
                <c:pt idx="44">
                  <c:v>135</c:v>
                </c:pt>
                <c:pt idx="45">
                  <c:v>138</c:v>
                </c:pt>
                <c:pt idx="46">
                  <c:v>141</c:v>
                </c:pt>
                <c:pt idx="47">
                  <c:v>144</c:v>
                </c:pt>
                <c:pt idx="48">
                  <c:v>147</c:v>
                </c:pt>
                <c:pt idx="49">
                  <c:v>150</c:v>
                </c:pt>
                <c:pt idx="50">
                  <c:v>153</c:v>
                </c:pt>
                <c:pt idx="51">
                  <c:v>156</c:v>
                </c:pt>
                <c:pt idx="52">
                  <c:v>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B0-469C-8C98-9AFB46322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6813909"/>
        <c:axId val="406809854"/>
      </c:lineChart>
      <c:dateAx>
        <c:axId val="896813909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809854"/>
        <c:crosses val="autoZero"/>
        <c:auto val="1"/>
        <c:lblOffset val="100"/>
        <c:baseTimeUnit val="days"/>
      </c:dateAx>
      <c:valAx>
        <c:axId val="40680985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/>
                  <a:t>コメントの数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9681390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直帰率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潜在顧客!$P$5:$P$57</c:f>
              <c:numCache>
                <c:formatCode>0.0%</c:formatCode>
                <c:ptCount val="53"/>
                <c:pt idx="0">
                  <c:v>0.4289</c:v>
                </c:pt>
                <c:pt idx="1">
                  <c:v>0.44169999999999998</c:v>
                </c:pt>
                <c:pt idx="2">
                  <c:v>0.45</c:v>
                </c:pt>
                <c:pt idx="3">
                  <c:v>0.45490000000000003</c:v>
                </c:pt>
                <c:pt idx="4">
                  <c:v>0.46544999999999997</c:v>
                </c:pt>
                <c:pt idx="5">
                  <c:v>0.47408</c:v>
                </c:pt>
                <c:pt idx="6">
                  <c:v>0.48270999999999997</c:v>
                </c:pt>
                <c:pt idx="7">
                  <c:v>0.49134</c:v>
                </c:pt>
                <c:pt idx="8">
                  <c:v>0.49997000000000003</c:v>
                </c:pt>
                <c:pt idx="9">
                  <c:v>0.50860000000000005</c:v>
                </c:pt>
                <c:pt idx="10">
                  <c:v>0.51722999999999997</c:v>
                </c:pt>
                <c:pt idx="11">
                  <c:v>0.52585999999999999</c:v>
                </c:pt>
                <c:pt idx="12">
                  <c:v>0.53449000000000002</c:v>
                </c:pt>
                <c:pt idx="13">
                  <c:v>0.54312000000000005</c:v>
                </c:pt>
                <c:pt idx="14">
                  <c:v>0.55174999999999996</c:v>
                </c:pt>
                <c:pt idx="15">
                  <c:v>0.56037999999999999</c:v>
                </c:pt>
                <c:pt idx="16">
                  <c:v>0.56901000000000002</c:v>
                </c:pt>
                <c:pt idx="17">
                  <c:v>0.57764000000000004</c:v>
                </c:pt>
                <c:pt idx="18">
                  <c:v>0.58626999999999996</c:v>
                </c:pt>
                <c:pt idx="19">
                  <c:v>0.59489999999999998</c:v>
                </c:pt>
                <c:pt idx="20">
                  <c:v>0.60353000000000001</c:v>
                </c:pt>
                <c:pt idx="21">
                  <c:v>0.61216000000000004</c:v>
                </c:pt>
                <c:pt idx="22">
                  <c:v>0.62078999999999995</c:v>
                </c:pt>
                <c:pt idx="23">
                  <c:v>0.62941999999999998</c:v>
                </c:pt>
                <c:pt idx="24">
                  <c:v>0.63805000000000001</c:v>
                </c:pt>
                <c:pt idx="25">
                  <c:v>0.64668000000000003</c:v>
                </c:pt>
                <c:pt idx="26">
                  <c:v>0.65530999999999995</c:v>
                </c:pt>
                <c:pt idx="27">
                  <c:v>0.66393999999999997</c:v>
                </c:pt>
                <c:pt idx="28">
                  <c:v>0.67257</c:v>
                </c:pt>
                <c:pt idx="29">
                  <c:v>0.68120000000000003</c:v>
                </c:pt>
                <c:pt idx="30">
                  <c:v>0.68983000000000005</c:v>
                </c:pt>
                <c:pt idx="31">
                  <c:v>0.69845999999999997</c:v>
                </c:pt>
                <c:pt idx="32">
                  <c:v>0.70709</c:v>
                </c:pt>
                <c:pt idx="33">
                  <c:v>0.71572000000000002</c:v>
                </c:pt>
                <c:pt idx="34">
                  <c:v>0.72435000000000005</c:v>
                </c:pt>
                <c:pt idx="35">
                  <c:v>0.73297999999999996</c:v>
                </c:pt>
                <c:pt idx="36">
                  <c:v>0.74160999999999999</c:v>
                </c:pt>
                <c:pt idx="37">
                  <c:v>0.75024000000000002</c:v>
                </c:pt>
                <c:pt idx="38">
                  <c:v>0.75887000000000004</c:v>
                </c:pt>
                <c:pt idx="39">
                  <c:v>0.76749999999999996</c:v>
                </c:pt>
                <c:pt idx="40">
                  <c:v>0.77612999999999999</c:v>
                </c:pt>
                <c:pt idx="41">
                  <c:v>0.78476000000000001</c:v>
                </c:pt>
                <c:pt idx="42">
                  <c:v>0.79339000000000004</c:v>
                </c:pt>
                <c:pt idx="43">
                  <c:v>0.80201999999999996</c:v>
                </c:pt>
                <c:pt idx="44">
                  <c:v>0.81064999999999998</c:v>
                </c:pt>
                <c:pt idx="45">
                  <c:v>0.81928000000000001</c:v>
                </c:pt>
                <c:pt idx="46">
                  <c:v>0.82791000000000003</c:v>
                </c:pt>
                <c:pt idx="47">
                  <c:v>0.83653999999999995</c:v>
                </c:pt>
                <c:pt idx="48">
                  <c:v>0.84516999999999998</c:v>
                </c:pt>
                <c:pt idx="49">
                  <c:v>0.8538</c:v>
                </c:pt>
                <c:pt idx="50">
                  <c:v>0.86243000000000003</c:v>
                </c:pt>
                <c:pt idx="51">
                  <c:v>0.87105999999999995</c:v>
                </c:pt>
                <c:pt idx="52">
                  <c:v>0.87968999999999997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D-40A4-B7DA-80D44F4DE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直帰率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会員制ビジネス</a:t>
            </a:r>
            <a:r>
              <a:rPr lang="en-US" b="1">
                <a:latin typeface="メイリオ" panose="020B0604030504040204" charset="-128"/>
                <a:ea typeface="メイリオ" panose="020B0604030504040204" charset="-128"/>
              </a:rPr>
              <a:t>KPI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会員数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会員制ビジネス!$B$4:$B$15</c:f>
              <c:numCache>
                <c:formatCode>yyyy"年"m"月"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会員制ビジネス!$C$4:$C$15</c:f>
              <c:numCache>
                <c:formatCode>#,##0_ </c:formatCode>
                <c:ptCount val="12"/>
                <c:pt idx="0">
                  <c:v>1000</c:v>
                </c:pt>
                <c:pt idx="1">
                  <c:v>1050</c:v>
                </c:pt>
                <c:pt idx="2">
                  <c:v>1100</c:v>
                </c:pt>
                <c:pt idx="3">
                  <c:v>1150</c:v>
                </c:pt>
                <c:pt idx="4">
                  <c:v>1200</c:v>
                </c:pt>
                <c:pt idx="5">
                  <c:v>1250</c:v>
                </c:pt>
                <c:pt idx="6">
                  <c:v>1300</c:v>
                </c:pt>
                <c:pt idx="7">
                  <c:v>1350</c:v>
                </c:pt>
                <c:pt idx="8">
                  <c:v>1400</c:v>
                </c:pt>
                <c:pt idx="9">
                  <c:v>1450</c:v>
                </c:pt>
                <c:pt idx="10">
                  <c:v>1500</c:v>
                </c:pt>
                <c:pt idx="11">
                  <c:v>1550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3-4B7A-BF89-6D108DFE4C31}"/>
            </c:ext>
          </c:extLst>
        </c:ser>
        <c:ser>
          <c:idx val="1"/>
          <c:order val="1"/>
          <c:tx>
            <c:v>登録数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会員制ビジネス!$B$4:$B$15</c:f>
              <c:numCache>
                <c:formatCode>yyyy"年"m"月"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会員制ビジネス!$D$4:$D$15</c:f>
              <c:numCache>
                <c:formatCode>#,##0_ </c:formatCode>
                <c:ptCount val="12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140</c:v>
                </c:pt>
                <c:pt idx="5">
                  <c:v>150</c:v>
                </c:pt>
                <c:pt idx="6">
                  <c:v>160</c:v>
                </c:pt>
                <c:pt idx="7">
                  <c:v>170</c:v>
                </c:pt>
                <c:pt idx="8">
                  <c:v>180</c:v>
                </c:pt>
                <c:pt idx="9">
                  <c:v>190</c:v>
                </c:pt>
                <c:pt idx="10">
                  <c:v>200</c:v>
                </c:pt>
                <c:pt idx="11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3-4B7A-BF89-6D108DFE4C31}"/>
            </c:ext>
          </c:extLst>
        </c:ser>
        <c:ser>
          <c:idx val="2"/>
          <c:order val="2"/>
          <c:tx>
            <c:v>解除数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会員制ビジネス!$B$4:$B$15</c:f>
              <c:numCache>
                <c:formatCode>yyyy"年"m"月"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</c:numCache>
            </c:numRef>
          </c:cat>
          <c:val>
            <c:numRef>
              <c:f>会員制ビジネス!$E$4:$E$15</c:f>
              <c:numCache>
                <c:formatCode>#,##0_ </c:formatCode>
                <c:ptCount val="12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  <c:pt idx="11">
                  <c:v>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3-4B7A-BF89-6D108DFE4C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664137"/>
        <c:axId val="358560767"/>
      </c:lineChart>
      <c:dateAx>
        <c:axId val="15766413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560767"/>
        <c:crosses val="autoZero"/>
        <c:auto val="1"/>
        <c:lblOffset val="100"/>
        <c:baseTimeUnit val="months"/>
      </c:dateAx>
      <c:valAx>
        <c:axId val="358560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会員制ビジネス</a:t>
                </a: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KPI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5766413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広告費、収入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広告費（キャンペーン合計＆実際）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D$8,#REF!$D$12,'顧客生涯価値,契約期間,解約率'!$D$16,'顧客生涯価値,契約期間,解約率'!$D$20,'顧客生涯価値,契約期間,解約率'!$D$24,'顧客生涯価値,契約期間,解約率'!$D$28,'顧客生涯価値,契約期間,解約率'!$D$32,'顧客生涯価値,契約期間,解約率'!$D$36,'顧客生涯価値,契約期間,解約率'!$D$40,'顧客生涯価値,契約期間,解約率'!$D$44,'顧客生涯価値,契約期間,解約率'!$D$48,'顧客生涯価値,契約期間,解約率'!$D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166-408A-9CD9-F9DDD0FC6EF3}"/>
            </c:ext>
          </c:extLst>
        </c:ser>
        <c:ser>
          <c:idx val="1"/>
          <c:order val="1"/>
          <c:tx>
            <c:v>広告費（キャンペーン合計＆目標）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E$8,#REF!$E$12,'顧客生涯価値,契約期間,解約率'!$E$16,'顧客生涯価値,契約期間,解約率'!$E$20,'顧客生涯価値,契約期間,解約率'!$E$24,'顧客生涯価値,契約期間,解約率'!$E$28,'顧客生涯価値,契約期間,解約率'!$E$32,'顧客生涯価値,契約期間,解約率'!$E$36,'顧客生涯価値,契約期間,解約率'!$E$40,'顧客生涯価値,契約期間,解約率'!$E$44,'顧客生涯価値,契約期間,解約率'!$E$48,'顧客生涯価値,契約期間,解約率'!$E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166-408A-9CD9-F9DDD0FC6EF3}"/>
            </c:ext>
          </c:extLst>
        </c:ser>
        <c:ser>
          <c:idx val="2"/>
          <c:order val="2"/>
          <c:tx>
            <c:v>収入（キャンペーン合計＆実際）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G$8,#REF!$G$12,'顧客生涯価値,契約期間,解約率'!$G$16,'顧客生涯価値,契約期間,解約率'!$G$20,'顧客生涯価値,契約期間,解約率'!$G$24,'顧客生涯価値,契約期間,解約率'!$G$28,'顧客生涯価値,契約期間,解約率'!$G$32,'顧客生涯価値,契約期間,解約率'!$G$36,'顧客生涯価値,契約期間,解約率'!$G$40,'顧客生涯価値,契約期間,解約率'!$G$44,'顧客生涯価値,契約期間,解約率'!$G$48,'顧客生涯価値,契約期間,解約率'!$G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5166-408A-9CD9-F9DDD0FC6EF3}"/>
            </c:ext>
          </c:extLst>
        </c:ser>
        <c:ser>
          <c:idx val="3"/>
          <c:order val="3"/>
          <c:tx>
            <c:v>収入（キャンペーン合計＆目標）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H$8,#REF!$H$12,'顧客生涯価値,契約期間,解約率'!$H$16,'顧客生涯価値,契約期間,解約率'!$H$20,'顧客生涯価値,契約期間,解約率'!$H$24,'顧客生涯価値,契約期間,解約率'!$H$28,'顧客生涯価値,契約期間,解約率'!$H$32,'顧客生涯価値,契約期間,解約率'!$H$36,'顧客生涯価値,契約期間,解約率'!$H$40,'顧客生涯価値,契約期間,解約率'!$H$44,'顧客生涯価値,契約期間,解約率'!$H$48,'顧客生涯価値,契約期間,解約率'!$H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5166-408A-9CD9-F9DDD0FC6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942547"/>
        <c:axId val="276032052"/>
      </c:lineChart>
      <c:catAx>
        <c:axId val="39694254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032052"/>
        <c:crosses val="autoZero"/>
        <c:auto val="1"/>
        <c:lblAlgn val="ctr"/>
        <c:lblOffset val="100"/>
        <c:noMultiLvlLbl val="1"/>
      </c:catAx>
      <c:valAx>
        <c:axId val="2760320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広告費、収入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9425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キャンペーン別収入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キャンペーン１合計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DD-4F0B-BFF9-26FE5FC15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DD-4F0B-BFF9-26FE5FC15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DD-4F0B-BFF9-26FE5FC15085}"/>
              </c:ext>
            </c:extLst>
          </c:dPt>
          <c:dLbls>
            <c:dLbl>
              <c:idx val="0"/>
              <c:layout>
                <c:manualLayout>
                  <c:x val="-1.6816751654551401E-2"/>
                  <c:y val="-3.5485088712721803E-2"/>
                </c:manualLayout>
              </c:layout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D-4F0B-BFF9-26FE5FC15085}"/>
                </c:ext>
              </c:extLst>
            </c:dLbl>
            <c:dLbl>
              <c:idx val="1"/>
              <c:layout>
                <c:manualLayout>
                  <c:x val="0.165563632418357"/>
                  <c:y val="-6.0265931090085503E-2"/>
                </c:manualLayout>
              </c:layout>
              <c:tx>
                <c:rich>
                  <a:bodyPr/>
                  <a:lstStyle/>
                  <a:p>
                    <a:r>
                      <a:t>キャンペーン</a:t>
                    </a:r>
                    <a:r>
                      <a:rPr lang="en-US" altLang="ja-JP"/>
                      <a:t>2</a:t>
                    </a:r>
                    <a:r>
                      <a:t>合計, ¥156,000 , 33%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D-4F0B-BFF9-26FE5FC15085}"/>
                </c:ext>
              </c:extLst>
            </c:dLbl>
            <c:dLbl>
              <c:idx val="2"/>
              <c:layout>
                <c:manualLayout>
                  <c:x val="-0.21015514809590999"/>
                  <c:y val="-0.17138542846357099"/>
                </c:manualLayout>
              </c:layout>
              <c:tx>
                <c:rich>
                  <a:bodyPr/>
                  <a:lstStyle/>
                  <a:p>
                    <a:r>
                      <a:t>キャンペーン</a:t>
                    </a:r>
                    <a:r>
                      <a:rPr lang="en-US" altLang="ja-JP"/>
                      <a:t>3</a:t>
                    </a:r>
                    <a:r>
                      <a:t>合計, ¥168,000 , 36%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D-4F0B-BFF9-26FE5FC150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ja-JP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charset="-128"/>
                    <a:ea typeface="メイリオ" panose="020B0604030504040204" charset="-128"/>
                    <a:cs typeface="メイリオ" panose="020B0604030504040204" charset="-128"/>
                    <a:sym typeface="メイリオ" panose="020B0604030504040204" charset="-128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'デジタル広告(FB広告)'!$G$5:$G$7</c:f>
              <c:numCache>
                <c:formatCode>[$¥-411]#,##0_);\([$¥-411]#,##0\)</c:formatCode>
                <c:ptCount val="3"/>
                <c:pt idx="0">
                  <c:v>144000</c:v>
                </c:pt>
                <c:pt idx="1">
                  <c:v>156000</c:v>
                </c:pt>
                <c:pt idx="2">
                  <c:v>168000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DD-4F0B-BFF9-26FE5FC15085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71DD-4F0B-BFF9-26FE5FC15085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71DD-4F0B-BFF9-26FE5FC15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投資対費用効果（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ROI</a:t>
            </a:r>
            <a:r>
              <a:rPr lang="en-US" altLang="en-US" b="1">
                <a:latin typeface="メイリオ" panose="020B0604030504040204" charset="-128"/>
                <a:ea typeface="メイリオ" panose="020B0604030504040204" charset="-128"/>
              </a:rPr>
              <a:t>）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</a:p>
        </c:rich>
      </c:tx>
      <c:layout>
        <c:manualLayout>
          <c:xMode val="edge"/>
          <c:yMode val="edge"/>
          <c:x val="0.210822321721088"/>
          <c:y val="2.920120572720420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J$8,#REF!$J$12,'顧客生涯価値,契約期間,解約率'!$J$16,'顧客生涯価値,契約期間,解約率'!$J$20,'顧客生涯価値,契約期間,解約率'!$J$24,'顧客生涯価値,契約期間,解約率'!$J$28,'顧客生涯価値,契約期間,解約率'!$J$32,'顧客生涯価値,契約期間,解約率'!$J$36,'顧客生涯価値,契約期間,解約率'!$J$40,'顧客生涯価値,契約期間,解約率'!$J$44,'顧客生涯価値,契約期間,解約率'!$J$48,'顧客生涯価値,契約期間,解約率'!$J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DF5-4116-B1B6-0FB78596A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452572"/>
        <c:axId val="785903561"/>
      </c:lineChart>
      <c:catAx>
        <c:axId val="40645257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5903561"/>
        <c:crosses val="autoZero"/>
        <c:auto val="1"/>
        <c:lblAlgn val="ctr"/>
        <c:lblOffset val="100"/>
        <c:noMultiLvlLbl val="1"/>
      </c:catAx>
      <c:valAx>
        <c:axId val="78590356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投資対費用効果（</a:t>
                </a: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ROI）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4525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1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クリック当たりの収入（</a:t>
            </a:r>
            <a:r>
              <a:rPr lang="en-US" b="1">
                <a:latin typeface="メイリオ" panose="020B0604030504040204" charset="-128"/>
                <a:ea typeface="メイリオ" panose="020B0604030504040204" charset="-128"/>
              </a:rPr>
              <a:t>EPC）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</a:p>
        </c:rich>
      </c:tx>
      <c:layout>
        <c:manualLayout>
          <c:xMode val="edge"/>
          <c:yMode val="edge"/>
          <c:x val="0.15129651730498"/>
          <c:y val="2.5993595780749699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L$8,#REF!$L$12,'顧客生涯価値,契約期間,解約率'!$L$16,'顧客生涯価値,契約期間,解約率'!$L$20,'顧客生涯価値,契約期間,解約率'!$L$24,'顧客生涯価値,契約期間,解約率'!$L$28,'顧客生涯価値,契約期間,解約率'!$L$32,'顧客生涯価値,契約期間,解約率'!$L$36,'顧客生涯価値,契約期間,解約率'!$L$40,'顧客生涯価値,契約期間,解約率'!$L$44,'顧客生涯価値,契約期間,解約率'!$L$48,'顧客生涯価値,契約期間,解約率'!$L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525-4E23-B120-FA6CB5C86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116935"/>
        <c:axId val="834846584"/>
      </c:lineChart>
      <c:catAx>
        <c:axId val="63411693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4846584"/>
        <c:crosses val="autoZero"/>
        <c:auto val="1"/>
        <c:lblAlgn val="ctr"/>
        <c:lblOffset val="100"/>
        <c:noMultiLvlLbl val="1"/>
      </c:catAx>
      <c:valAx>
        <c:axId val="83484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ja-JP" b="1">
                    <a:latin typeface="メイリオ" panose="020B0604030504040204" charset="-128"/>
                    <a:ea typeface="メイリオ" panose="020B0604030504040204" charset="-128"/>
                  </a:rPr>
                  <a:t>1</a:t>
                </a: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クリック当たりの収入（</a:t>
                </a: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EPC）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4116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見込み顧客獲得数、顧客獲得数（</a:t>
            </a:r>
            <a:r>
              <a:rPr lang="en-US" b="1">
                <a:latin typeface="メイリオ" panose="020B0604030504040204" charset="-128"/>
                <a:ea typeface="メイリオ" panose="020B0604030504040204" charset="-128"/>
              </a:rPr>
              <a:t>CV）-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</a:p>
        </c:rich>
      </c:tx>
      <c:layout>
        <c:manualLayout>
          <c:xMode val="edge"/>
          <c:yMode val="edge"/>
          <c:x val="0.19295996844803801"/>
          <c:y val="2.9361621519227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見込み顧客獲得数（CV）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M$8,#REF!$M$12,'顧客生涯価値,契約期間,解約率'!$M$16,'顧客生涯価値,契約期間,解約率'!$M$20,'顧客生涯価値,契約期間,解約率'!$M$24,'顧客生涯価値,契約期間,解約率'!$M$28,'顧客生涯価値,契約期間,解約率'!$M$32,'顧客生涯価値,契約期間,解約率'!$M$36,'顧客生涯価値,契約期間,解約率'!$M$40,'顧客生涯価値,契約期間,解約率'!$M$44,'顧客生涯価値,契約期間,解約率'!$M$48,'顧客生涯価値,契約期間,解約率'!$M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C15-4629-A9C3-8C7C0EB0744F}"/>
            </c:ext>
          </c:extLst>
        </c:ser>
        <c:ser>
          <c:idx val="1"/>
          <c:order val="1"/>
          <c:tx>
            <c:v>顧客獲得数（CV）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O$8,#REF!$O$12,'顧客生涯価値,契約期間,解約率'!$O$16,'顧客生涯価値,契約期間,解約率'!$O$20,'顧客生涯価値,契約期間,解約率'!$O$24,'顧客生涯価値,契約期間,解約率'!$O$28,'顧客生涯価値,契約期間,解約率'!$O$32,'顧客生涯価値,契約期間,解約率'!$O$36,'顧客生涯価値,契約期間,解約率'!$O$40,'顧客生涯価値,契約期間,解約率'!$O$44,'顧客生涯価値,契約期間,解約率'!$O$48,'顧客生涯価値,契約期間,解約率'!$O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C15-4629-A9C3-8C7C0EB07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07890"/>
        <c:axId val="456055848"/>
      </c:lineChart>
      <c:catAx>
        <c:axId val="20520789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6055848"/>
        <c:crosses val="autoZero"/>
        <c:auto val="1"/>
        <c:lblAlgn val="ctr"/>
        <c:lblOffset val="100"/>
        <c:noMultiLvlLbl val="1"/>
      </c:catAx>
      <c:valAx>
        <c:axId val="45605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見込み顧客獲得数、顧客獲得数（</a:t>
                </a: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CV）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520789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見込み顧客獲得単価（</a:t>
            </a:r>
            <a:r>
              <a:rPr lang="en-US" b="1">
                <a:latin typeface="メイリオ" panose="020B0604030504040204" charset="-128"/>
                <a:ea typeface="メイリオ" panose="020B0604030504040204" charset="-128"/>
              </a:rPr>
              <a:t>CPL）、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顧客獲得単価（</a:t>
            </a:r>
            <a:r>
              <a:rPr lang="en-US" b="1">
                <a:latin typeface="メイリオ" panose="020B0604030504040204" charset="-128"/>
                <a:ea typeface="メイリオ" panose="020B0604030504040204" charset="-128"/>
              </a:rPr>
              <a:t>CPA）</a:t>
            </a:r>
          </a:p>
          <a:p>
            <a:pPr defTabSz="914400">
              <a:defRPr/>
            </a:pPr>
            <a:r>
              <a:rPr lang="en-US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lang="ja-JP"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</a:p>
        </c:rich>
      </c:tx>
      <c:layout>
        <c:manualLayout>
          <c:xMode val="edge"/>
          <c:yMode val="edge"/>
          <c:x val="0.148611248393793"/>
          <c:y val="2.9378316906747502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見込み顧客獲得単価（CPL）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N$8,#REF!$N$12,'顧客生涯価値,契約期間,解約率'!$N$16,'顧客生涯価値,契約期間,解約率'!$N$20,'顧客生涯価値,契約期間,解約率'!$N$24,'顧客生涯価値,契約期間,解約率'!$N$28,'顧客生涯価値,契約期間,解約率'!$N$32,'顧客生涯価値,契約期間,解約率'!$N$36,'顧客生涯価値,契約期間,解約率'!$N$40,'顧客生涯価値,契約期間,解約率'!$N$44,'顧客生涯価値,契約期間,解約率'!$N$48,'顧客生涯価値,契約期間,解約率'!$N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BBB-44B4-84C5-5B9B24D24160}"/>
            </c:ext>
          </c:extLst>
        </c:ser>
        <c:ser>
          <c:idx val="1"/>
          <c:order val="1"/>
          <c:tx>
            <c:v>顧客獲得単価（CPA）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P$8,#REF!$P$12,'顧客生涯価値,契約期間,解約率'!$P$16,'顧客生涯価値,契約期間,解約率'!$P$20,'顧客生涯価値,契約期間,解約率'!$P$24,'顧客生涯価値,契約期間,解約率'!$P$28,'顧客生涯価値,契約期間,解約率'!$P$32,'顧客生涯価値,契約期間,解約率'!$P$36,'顧客生涯価値,契約期間,解約率'!$P$40,'顧客生涯価値,契約期間,解約率'!$P$44,'顧客生涯価値,契約期間,解約率'!$P$48,'顧客生涯価値,契約期間,解約率'!$P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$B$12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BBB-44B4-84C5-5B9B24D241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044535"/>
        <c:axId val="908105676"/>
      </c:lineChart>
      <c:catAx>
        <c:axId val="78504453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8105676"/>
        <c:crosses val="autoZero"/>
        <c:auto val="1"/>
        <c:lblAlgn val="ctr"/>
        <c:lblOffset val="100"/>
        <c:noMultiLvlLbl val="1"/>
      </c:catAx>
      <c:valAx>
        <c:axId val="9081056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見込み顧客獲得単価（</a:t>
                </a: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CPL）</a:t>
                </a:r>
              </a:p>
              <a:p>
                <a:pPr defTabSz="914400">
                  <a:defRPr/>
                </a:pP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、</a:t>
                </a:r>
                <a:r>
                  <a:rPr lang="ja-JP" altLang="en-US" b="1">
                    <a:latin typeface="メイリオ" panose="020B0604030504040204" charset="-128"/>
                    <a:ea typeface="メイリオ" panose="020B0604030504040204" charset="-128"/>
                  </a:rPr>
                  <a:t>顧客獲得単価（</a:t>
                </a:r>
                <a:r>
                  <a:rPr lang="en-US" b="1">
                    <a:latin typeface="メイリオ" panose="020B0604030504040204" charset="-128"/>
                    <a:ea typeface="メイリオ" panose="020B0604030504040204" charset="-128"/>
                  </a:rPr>
                  <a:t>CPA）</a:t>
                </a:r>
              </a:p>
            </c:rich>
          </c:tx>
          <c:layout>
            <c:manualLayout>
              <c:xMode val="edge"/>
              <c:yMode val="edge"/>
              <c:x val="2.0065236730256002E-2"/>
              <c:y val="0.12171114896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5044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広告費、収入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広告費（キャンペーン合計＆実際）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D$8,#REF!,'顧客生涯価値,契約期間,解約率'!$D$16,'顧客生涯価値,契約期間,解約率'!$D$20,'顧客生涯価値,契約期間,解約率'!$D$24,'顧客生涯価値,契約期間,解約率'!$D$28,'顧客生涯価値,契約期間,解約率'!$D$32,'顧客生涯価値,契約期間,解約率'!$D$36,'顧客生涯価値,契約期間,解約率'!$D$40,'顧客生涯価値,契約期間,解約率'!$D$44,'顧客生涯価値,契約期間,解約率'!$D$48,'顧客生涯価値,契約期間,解約率'!$D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339-41AE-83D3-7418FE460C49}"/>
            </c:ext>
          </c:extLst>
        </c:ser>
        <c:ser>
          <c:idx val="1"/>
          <c:order val="1"/>
          <c:tx>
            <c:v>広告費（キャンペーン合計＆目標）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E$8,#REF!,'顧客生涯価値,契約期間,解約率'!$E$16,'顧客生涯価値,契約期間,解約率'!$E$20,'顧客生涯価値,契約期間,解約率'!$E$24,'顧客生涯価値,契約期間,解約率'!$E$28,'顧客生涯価値,契約期間,解約率'!$E$32,'顧客生涯価値,契約期間,解約率'!$E$36,'顧客生涯価値,契約期間,解約率'!$E$40,'顧客生涯価値,契約期間,解約率'!$E$44,'顧客生涯価値,契約期間,解約率'!$E$48,'顧客生涯価値,契約期間,解約率'!$E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339-41AE-83D3-7418FE460C49}"/>
            </c:ext>
          </c:extLst>
        </c:ser>
        <c:ser>
          <c:idx val="2"/>
          <c:order val="2"/>
          <c:tx>
            <c:v>収入（キャンペーン合計＆実際）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G$8,#REF!,'顧客生涯価値,契約期間,解約率'!$G$16,'顧客生涯価値,契約期間,解約率'!$G$20,'顧客生涯価値,契約期間,解約率'!$G$24,'顧客生涯価値,契約期間,解約率'!$G$28,'顧客生涯価値,契約期間,解約率'!$G$32,'顧客生涯価値,契約期間,解約率'!$G$36,'顧客生涯価値,契約期間,解約率'!$G$40,'顧客生涯価値,契約期間,解約率'!$G$44,'顧客生涯価値,契約期間,解約率'!$G$48,'顧客生涯価値,契約期間,解約率'!$G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339-41AE-83D3-7418FE460C49}"/>
            </c:ext>
          </c:extLst>
        </c:ser>
        <c:ser>
          <c:idx val="3"/>
          <c:order val="3"/>
          <c:tx>
            <c:v>収入（キャンペーン合計＆目標）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H$8,#REF!,'顧客生涯価値,契約期間,解約率'!$H$16,'顧客生涯価値,契約期間,解約率'!$H$20,'顧客生涯価値,契約期間,解約率'!$H$24,'顧客生涯価値,契約期間,解約率'!$H$28,'顧客生涯価値,契約期間,解約率'!$H$32,'顧客生涯価値,契約期間,解約率'!$H$36,'顧客生涯価値,契約期間,解約率'!$H$40,'顧客生涯価値,契約期間,解約率'!$H$44,'顧客生涯価値,契約期間,解約率'!$H$48,'顧客生涯価値,契約期間,解約率'!$H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339-41AE-83D3-7418FE460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942547"/>
        <c:axId val="276032052"/>
      </c:lineChart>
      <c:catAx>
        <c:axId val="39694254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76032052"/>
        <c:crosses val="autoZero"/>
        <c:auto val="1"/>
        <c:lblAlgn val="ctr"/>
        <c:lblOffset val="100"/>
        <c:noMultiLvlLbl val="1"/>
      </c:catAx>
      <c:valAx>
        <c:axId val="2760320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広告費、収入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969425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キャンペーン別収入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pieChart>
        <c:varyColors val="1"/>
        <c:ser>
          <c:idx val="0"/>
          <c:order val="0"/>
          <c:tx>
            <c:v>キャンペーン１合計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60-4522-8462-4B83CC1E2A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60-4522-8462-4B83CC1E2A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60-4522-8462-4B83CC1E2A80}"/>
              </c:ext>
            </c:extLst>
          </c:dPt>
          <c:dLbls>
            <c:dLbl>
              <c:idx val="0"/>
              <c:layout>
                <c:manualLayout>
                  <c:x val="-1.6816751654551401E-2"/>
                  <c:y val="-3.5485088712721803E-2"/>
                </c:manualLayout>
              </c:layout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60-4522-8462-4B83CC1E2A80}"/>
                </c:ext>
              </c:extLst>
            </c:dLbl>
            <c:dLbl>
              <c:idx val="1"/>
              <c:layout>
                <c:manualLayout>
                  <c:x val="0.165563632418357"/>
                  <c:y val="-6.0265931090085503E-2"/>
                </c:manualLayout>
              </c:layout>
              <c:tx>
                <c:rich>
                  <a:bodyPr/>
                  <a:lstStyle/>
                  <a:p>
                    <a:r>
                      <a:t>キャンペーン</a:t>
                    </a:r>
                    <a:r>
                      <a:rPr lang="en-US" altLang="ja-JP"/>
                      <a:t>2</a:t>
                    </a:r>
                    <a:r>
                      <a:t>合計, ¥156,000 , 33%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60-4522-8462-4B83CC1E2A80}"/>
                </c:ext>
              </c:extLst>
            </c:dLbl>
            <c:dLbl>
              <c:idx val="2"/>
              <c:layout>
                <c:manualLayout>
                  <c:x val="-0.21015514809590999"/>
                  <c:y val="-0.17138542846357099"/>
                </c:manualLayout>
              </c:layout>
              <c:tx>
                <c:rich>
                  <a:bodyPr/>
                  <a:lstStyle/>
                  <a:p>
                    <a:r>
                      <a:t>キャンペーン</a:t>
                    </a:r>
                    <a:r>
                      <a:rPr lang="en-US" altLang="ja-JP"/>
                      <a:t>3</a:t>
                    </a:r>
                    <a:r>
                      <a:t>合計, ¥168,000 , 36%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1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60-4522-8462-4B83CC1E2A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ja-JP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メイリオ" panose="020B0604030504040204" charset="-128"/>
                    <a:ea typeface="メイリオ" panose="020B0604030504040204" charset="-128"/>
                    <a:cs typeface="メイリオ" panose="020B0604030504040204" charset="-128"/>
                    <a:sym typeface="メイリオ" panose="020B0604030504040204" charset="-128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0"/>
            <c:showSerName val="1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'デジタル広告(GA広告)'!$G$5:$G$7</c:f>
              <c:numCache>
                <c:formatCode>[$¥-411]#,##0_);\([$¥-411]#,##0\)</c:formatCode>
                <c:ptCount val="3"/>
                <c:pt idx="0">
                  <c:v>144000</c:v>
                </c:pt>
                <c:pt idx="1">
                  <c:v>156000</c:v>
                </c:pt>
                <c:pt idx="2">
                  <c:v>168000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60-4522-8462-4B83CC1E2A80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C60-4522-8462-4B83CC1E2A80}"/>
              </c:ext>
            </c:extLst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9-8C60-4522-8462-4B83CC1E2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投資対費用効果（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ROI</a:t>
            </a: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）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layout>
        <c:manualLayout>
          <c:xMode val="edge"/>
          <c:yMode val="edge"/>
          <c:x val="0.210822321721088"/>
          <c:y val="2.920120572720420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J$8,#REF!,'顧客生涯価値,契約期間,解約率'!$J$16,'顧客生涯価値,契約期間,解約率'!$J$20,'顧客生涯価値,契約期間,解約率'!$J$24,'顧客生涯価値,契約期間,解約率'!$J$28,'顧客生涯価値,契約期間,解約率'!$J$32,'顧客生涯価値,契約期間,解約率'!$J$36,'顧客生涯価値,契約期間,解約率'!$J$40,'顧客生涯価値,契約期間,解約率'!$J$44,'顧客生涯価値,契約期間,解約率'!$J$48,'顧客生涯価値,契約期間,解約率'!$J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71D-4272-BD98-FBF71E7A1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6452572"/>
        <c:axId val="785903561"/>
      </c:lineChart>
      <c:catAx>
        <c:axId val="406452572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5903561"/>
        <c:crosses val="autoZero"/>
        <c:auto val="1"/>
        <c:lblAlgn val="ctr"/>
        <c:lblOffset val="100"/>
        <c:noMultiLvlLbl val="1"/>
      </c:catAx>
      <c:valAx>
        <c:axId val="78590356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投資対費用効果（ROI）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64525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指名検索の回数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潜在顧客!$Q$5:$Q$57</c:f>
              <c:numCache>
                <c:formatCode>#,##0_ </c:formatCode>
                <c:ptCount val="53"/>
                <c:pt idx="0">
                  <c:v>2075</c:v>
                </c:pt>
                <c:pt idx="1">
                  <c:v>150</c:v>
                </c:pt>
                <c:pt idx="2">
                  <c:v>160</c:v>
                </c:pt>
                <c:pt idx="3">
                  <c:v>170</c:v>
                </c:pt>
                <c:pt idx="4">
                  <c:v>185</c:v>
                </c:pt>
                <c:pt idx="5">
                  <c:v>198</c:v>
                </c:pt>
                <c:pt idx="6">
                  <c:v>211</c:v>
                </c:pt>
                <c:pt idx="7">
                  <c:v>224</c:v>
                </c:pt>
                <c:pt idx="8">
                  <c:v>237</c:v>
                </c:pt>
                <c:pt idx="9">
                  <c:v>250</c:v>
                </c:pt>
                <c:pt idx="10">
                  <c:v>263</c:v>
                </c:pt>
                <c:pt idx="11">
                  <c:v>276</c:v>
                </c:pt>
                <c:pt idx="12">
                  <c:v>289</c:v>
                </c:pt>
                <c:pt idx="13">
                  <c:v>302</c:v>
                </c:pt>
                <c:pt idx="14">
                  <c:v>315</c:v>
                </c:pt>
                <c:pt idx="15">
                  <c:v>328</c:v>
                </c:pt>
                <c:pt idx="16">
                  <c:v>341</c:v>
                </c:pt>
                <c:pt idx="17">
                  <c:v>354</c:v>
                </c:pt>
                <c:pt idx="18">
                  <c:v>367</c:v>
                </c:pt>
                <c:pt idx="19">
                  <c:v>380</c:v>
                </c:pt>
                <c:pt idx="20">
                  <c:v>393</c:v>
                </c:pt>
                <c:pt idx="21">
                  <c:v>406</c:v>
                </c:pt>
                <c:pt idx="22">
                  <c:v>419</c:v>
                </c:pt>
                <c:pt idx="23">
                  <c:v>432</c:v>
                </c:pt>
                <c:pt idx="24">
                  <c:v>445</c:v>
                </c:pt>
                <c:pt idx="25">
                  <c:v>458</c:v>
                </c:pt>
                <c:pt idx="26">
                  <c:v>471</c:v>
                </c:pt>
                <c:pt idx="27">
                  <c:v>484</c:v>
                </c:pt>
                <c:pt idx="28">
                  <c:v>497</c:v>
                </c:pt>
                <c:pt idx="29">
                  <c:v>510</c:v>
                </c:pt>
                <c:pt idx="30">
                  <c:v>523</c:v>
                </c:pt>
                <c:pt idx="31">
                  <c:v>536</c:v>
                </c:pt>
                <c:pt idx="32">
                  <c:v>549</c:v>
                </c:pt>
                <c:pt idx="33">
                  <c:v>562</c:v>
                </c:pt>
                <c:pt idx="34">
                  <c:v>575</c:v>
                </c:pt>
                <c:pt idx="35">
                  <c:v>588</c:v>
                </c:pt>
                <c:pt idx="36">
                  <c:v>601</c:v>
                </c:pt>
                <c:pt idx="37">
                  <c:v>614</c:v>
                </c:pt>
                <c:pt idx="38">
                  <c:v>627</c:v>
                </c:pt>
                <c:pt idx="39">
                  <c:v>640</c:v>
                </c:pt>
                <c:pt idx="40">
                  <c:v>653</c:v>
                </c:pt>
                <c:pt idx="41">
                  <c:v>666</c:v>
                </c:pt>
                <c:pt idx="42">
                  <c:v>679</c:v>
                </c:pt>
                <c:pt idx="43">
                  <c:v>692</c:v>
                </c:pt>
                <c:pt idx="44">
                  <c:v>705</c:v>
                </c:pt>
                <c:pt idx="45">
                  <c:v>718</c:v>
                </c:pt>
                <c:pt idx="46">
                  <c:v>731</c:v>
                </c:pt>
                <c:pt idx="47">
                  <c:v>744</c:v>
                </c:pt>
                <c:pt idx="48">
                  <c:v>757</c:v>
                </c:pt>
                <c:pt idx="49">
                  <c:v>770</c:v>
                </c:pt>
                <c:pt idx="50">
                  <c:v>783</c:v>
                </c:pt>
                <c:pt idx="51">
                  <c:v>796</c:v>
                </c:pt>
                <c:pt idx="52">
                  <c:v>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F-4684-A159-025A1BC3D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3158887"/>
        <c:axId val="146570268"/>
      </c:lineChart>
      <c:dateAx>
        <c:axId val="993158887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6570268"/>
        <c:crosses val="autoZero"/>
        <c:auto val="1"/>
        <c:lblOffset val="100"/>
        <c:baseTimeUnit val="days"/>
      </c:dateAx>
      <c:valAx>
        <c:axId val="1465702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指名検索の回数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93158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1クリック当たりの収入（EPC）</a:t>
            </a:r>
            <a:r>
              <a:rPr lang="en-US" altLang="ja-JP" b="1">
                <a:latin typeface="メイリオ" panose="020B0604030504040204" charset="-128"/>
                <a:ea typeface="メイリオ" panose="020B0604030504040204" charset="-128"/>
              </a:rPr>
              <a:t>-</a:t>
            </a:r>
            <a:r>
              <a:rPr altLang="en-US" b="1">
                <a:latin typeface="メイリオ" panose="020B0604030504040204" charset="-128"/>
                <a:ea typeface="メイリオ" panose="020B0604030504040204" charset="-128"/>
              </a:rPr>
              <a:t>キャンペーン合計</a:t>
            </a:r>
            <a:endParaRPr lang="en-US" altLang="ja-JP" b="1">
              <a:latin typeface="メイリオ" panose="020B0604030504040204" charset="-128"/>
              <a:ea typeface="メイリオ" panose="020B0604030504040204" charset="-128"/>
            </a:endParaRPr>
          </a:p>
        </c:rich>
      </c:tx>
      <c:layout>
        <c:manualLayout>
          <c:xMode val="edge"/>
          <c:yMode val="edge"/>
          <c:x val="0.15129651730498"/>
          <c:y val="2.5993595780749699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L$8,#REF!,'顧客生涯価値,契約期間,解約率'!$L$16,'顧客生涯価値,契約期間,解約率'!$L$20,'顧客生涯価値,契約期間,解約率'!$L$24,'顧客生涯価値,契約期間,解約率'!$L$28,'顧客生涯価値,契約期間,解約率'!$L$32,'顧客生涯価値,契約期間,解約率'!$L$36,'顧客生涯価値,契約期間,解約率'!$L$40,'顧客生涯価値,契約期間,解約率'!$L$44,'顧客生涯価値,契約期間,解約率'!$L$48,'顧客生涯価値,契約期間,解約率'!$L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9BF-451C-AE8C-37E859843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4116935"/>
        <c:axId val="834846584"/>
      </c:lineChart>
      <c:catAx>
        <c:axId val="63411693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34846584"/>
        <c:crosses val="autoZero"/>
        <c:auto val="1"/>
        <c:lblAlgn val="ctr"/>
        <c:lblOffset val="100"/>
        <c:noMultiLvlLbl val="1"/>
      </c:catAx>
      <c:valAx>
        <c:axId val="834846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1クリック当たりの収入（EPC）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4116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見込み顧客獲得数、顧客獲得数（CV）-キャンペーン合計</a:t>
            </a:r>
          </a:p>
        </c:rich>
      </c:tx>
      <c:layout>
        <c:manualLayout>
          <c:xMode val="edge"/>
          <c:yMode val="edge"/>
          <c:x val="0.19295996844803801"/>
          <c:y val="2.93616215192271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見込み顧客獲得数（CV）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M$8,#REF!,'顧客生涯価値,契約期間,解約率'!$M$16,'顧客生涯価値,契約期間,解約率'!$M$20,'顧客生涯価値,契約期間,解約率'!$M$24,'顧客生涯価値,契約期間,解約率'!$M$28,'顧客生涯価値,契約期間,解約率'!$M$32,'顧客生涯価値,契約期間,解約率'!$M$36,'顧客生涯価値,契約期間,解約率'!$M$40,'顧客生涯価値,契約期間,解約率'!$M$44,'顧客生涯価値,契約期間,解約率'!$M$48,'顧客生涯価値,契約期間,解約率'!$M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588-4EAA-86B8-CDD372DD379B}"/>
            </c:ext>
          </c:extLst>
        </c:ser>
        <c:ser>
          <c:idx val="1"/>
          <c:order val="1"/>
          <c:tx>
            <c:v>顧客獲得数（CV）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O$8,#REF!,'顧客生涯価値,契約期間,解約率'!$O$16,'顧客生涯価値,契約期間,解約率'!$O$20,'顧客生涯価値,契約期間,解約率'!$O$24,'顧客生涯価値,契約期間,解約率'!$O$28,'顧客生涯価値,契約期間,解約率'!$O$32,'顧客生涯価値,契約期間,解約率'!$O$36,'顧客生涯価値,契約期間,解約率'!$O$40,'顧客生涯価値,契約期間,解約率'!$O$44,'顧客生涯価値,契約期間,解約率'!$O$48,'顧客生涯価値,契約期間,解約率'!$O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3588-4EAA-86B8-CDD372DD3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207890"/>
        <c:axId val="456055848"/>
      </c:lineChart>
      <c:catAx>
        <c:axId val="205207890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56055848"/>
        <c:crosses val="autoZero"/>
        <c:auto val="1"/>
        <c:lblAlgn val="ctr"/>
        <c:lblOffset val="100"/>
        <c:noMultiLvlLbl val="1"/>
      </c:catAx>
      <c:valAx>
        <c:axId val="456055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見込み顧客獲得数、顧客獲得数（CV）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520789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見込み顧客獲得単価（CPL）、顧客獲得単価（CPA）</a:t>
            </a:r>
          </a:p>
          <a:p>
            <a:pPr defTabSz="914400">
              <a:defRPr/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-キャンペーン合計</a:t>
            </a:r>
          </a:p>
        </c:rich>
      </c:tx>
      <c:layout>
        <c:manualLayout>
          <c:xMode val="edge"/>
          <c:yMode val="edge"/>
          <c:x val="0.148611248393793"/>
          <c:y val="2.9378316906747502E-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見込み顧客獲得単価（CPL）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N$8,#REF!,'顧客生涯価値,契約期間,解約率'!$N$16,'顧客生涯価値,契約期間,解約率'!$N$20,'顧客生涯価値,契約期間,解約率'!$N$24,'顧客生涯価値,契約期間,解約率'!$N$28,'顧客生涯価値,契約期間,解約率'!$N$32,'顧客生涯価値,契約期間,解約率'!$N$36,'顧客生涯価値,契約期間,解約率'!$N$40,'顧客生涯価値,契約期間,解約率'!$N$44,'顧客生涯価値,契約期間,解約率'!$N$48,'顧客生涯価値,契約期間,解約率'!$N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8F4-4089-B281-FB77C955260A}"/>
            </c:ext>
          </c:extLst>
        </c:ser>
        <c:ser>
          <c:idx val="1"/>
          <c:order val="1"/>
          <c:tx>
            <c:v>顧客獲得単価（CPA）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('デジタル広告(GA広告)'!$P$8,#REF!,'顧客生涯価値,契約期間,解約率'!$P$16,'顧客生涯価値,契約期間,解約率'!$P$20,'顧客生涯価値,契約期間,解約率'!$P$24,'顧客生涯価値,契約期間,解約率'!$P$28,'顧客生涯価値,契約期間,解約率'!$P$32,'顧客生涯価値,契約期間,解約率'!$P$36,'顧客生涯価値,契約期間,解約率'!$P$40,'顧客生涯価値,契約期間,解約率'!$P$44,'顧客生涯価値,契約期間,解約率'!$P$48,'顧客生涯価値,契約期間,解約率'!$P$52)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デジタル広告(GA広告)'!$B$8,#REF!,'顧客生涯価値,契約期間,解約率'!$B$16,'顧客生涯価値,契約期間,解約率'!$B$20,'顧客生涯価値,契約期間,解約率'!$B$24,'顧客生涯価値,契約期間,解約率'!$B$28,'顧客生涯価値,契約期間,解約率'!$B$32,'顧客生涯価値,契約期間,解約率'!$B$36,'顧客生涯価値,契約期間,解約率'!$B$40,'顧客生涯価値,契約期間,解約率'!$B$44,'顧客生涯価値,契約期間,解約率'!$B$48,'顧客生涯価値,契約期間,解約率'!$B$52)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58F4-4089-B281-FB77C9552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5044535"/>
        <c:axId val="908105676"/>
      </c:lineChart>
      <c:catAx>
        <c:axId val="78504453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&quot;年&quot;m&quot;月&quot;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08105676"/>
        <c:crosses val="autoZero"/>
        <c:auto val="1"/>
        <c:lblAlgn val="ctr"/>
        <c:lblOffset val="100"/>
        <c:noMultiLvlLbl val="1"/>
      </c:catAx>
      <c:valAx>
        <c:axId val="9081056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見込み顧客獲得単価（CPL）</a:t>
                </a:r>
              </a:p>
              <a:p>
                <a:pPr defTabSz="914400">
                  <a:defRPr/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、顧客獲得単価（CPA）</a:t>
                </a:r>
              </a:p>
            </c:rich>
          </c:tx>
          <c:layout>
            <c:manualLayout>
              <c:xMode val="edge"/>
              <c:yMode val="edge"/>
              <c:x val="2.0065236730256002E-2"/>
              <c:y val="0.1217111489683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7850445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charset="-128"/>
              <a:ea typeface="メイリオ" panose="020B0604030504040204" charset="-128"/>
              <a:cs typeface="メイリオ" panose="020B0604030504040204" charset="-128"/>
              <a:sym typeface="メイリオ" panose="020B0604030504040204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リターゲティングリスト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リターゲティングリスト（FB広告）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潜在顧客!$S$5:$S$57</c:f>
              <c:numCache>
                <c:formatCode>#,##0_ </c:formatCode>
                <c:ptCount val="53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10-4863-9FB6-1B60FE38E00B}"/>
            </c:ext>
          </c:extLst>
        </c:ser>
        <c:ser>
          <c:idx val="1"/>
          <c:order val="1"/>
          <c:tx>
            <c:v>リターゲティングリスト（GA広告）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潜在顧客!$T$5:$T$57</c:f>
              <c:numCache>
                <c:formatCode>#,##0_ </c:formatCode>
                <c:ptCount val="53"/>
                <c:pt idx="0">
                  <c:v>50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250</c:v>
                </c:pt>
                <c:pt idx="5">
                  <c:v>300</c:v>
                </c:pt>
                <c:pt idx="6">
                  <c:v>350</c:v>
                </c:pt>
                <c:pt idx="7">
                  <c:v>400</c:v>
                </c:pt>
                <c:pt idx="8">
                  <c:v>450</c:v>
                </c:pt>
                <c:pt idx="9">
                  <c:v>500</c:v>
                </c:pt>
                <c:pt idx="10">
                  <c:v>550</c:v>
                </c:pt>
                <c:pt idx="11">
                  <c:v>600</c:v>
                </c:pt>
                <c:pt idx="12">
                  <c:v>650</c:v>
                </c:pt>
                <c:pt idx="13">
                  <c:v>700</c:v>
                </c:pt>
                <c:pt idx="14">
                  <c:v>750</c:v>
                </c:pt>
                <c:pt idx="15">
                  <c:v>800</c:v>
                </c:pt>
                <c:pt idx="16">
                  <c:v>850</c:v>
                </c:pt>
                <c:pt idx="17">
                  <c:v>900</c:v>
                </c:pt>
                <c:pt idx="18">
                  <c:v>950</c:v>
                </c:pt>
                <c:pt idx="19">
                  <c:v>1000</c:v>
                </c:pt>
                <c:pt idx="20">
                  <c:v>1050</c:v>
                </c:pt>
                <c:pt idx="21">
                  <c:v>1100</c:v>
                </c:pt>
                <c:pt idx="22">
                  <c:v>1150</c:v>
                </c:pt>
                <c:pt idx="23">
                  <c:v>1200</c:v>
                </c:pt>
                <c:pt idx="24">
                  <c:v>1250</c:v>
                </c:pt>
                <c:pt idx="25">
                  <c:v>1300</c:v>
                </c:pt>
                <c:pt idx="26">
                  <c:v>1350</c:v>
                </c:pt>
                <c:pt idx="27">
                  <c:v>1400</c:v>
                </c:pt>
                <c:pt idx="28">
                  <c:v>1450</c:v>
                </c:pt>
                <c:pt idx="29">
                  <c:v>1500</c:v>
                </c:pt>
                <c:pt idx="30">
                  <c:v>1550</c:v>
                </c:pt>
                <c:pt idx="31">
                  <c:v>1600</c:v>
                </c:pt>
                <c:pt idx="32">
                  <c:v>1650</c:v>
                </c:pt>
                <c:pt idx="33">
                  <c:v>1700</c:v>
                </c:pt>
                <c:pt idx="34">
                  <c:v>1750</c:v>
                </c:pt>
                <c:pt idx="35">
                  <c:v>1800</c:v>
                </c:pt>
                <c:pt idx="36">
                  <c:v>1850</c:v>
                </c:pt>
                <c:pt idx="37">
                  <c:v>1900</c:v>
                </c:pt>
                <c:pt idx="38">
                  <c:v>1950</c:v>
                </c:pt>
                <c:pt idx="39">
                  <c:v>2000</c:v>
                </c:pt>
                <c:pt idx="40">
                  <c:v>2050</c:v>
                </c:pt>
                <c:pt idx="41">
                  <c:v>2100</c:v>
                </c:pt>
                <c:pt idx="42">
                  <c:v>2150</c:v>
                </c:pt>
                <c:pt idx="43">
                  <c:v>2200</c:v>
                </c:pt>
                <c:pt idx="44">
                  <c:v>2250</c:v>
                </c:pt>
                <c:pt idx="45">
                  <c:v>2300</c:v>
                </c:pt>
                <c:pt idx="46">
                  <c:v>2350</c:v>
                </c:pt>
                <c:pt idx="47">
                  <c:v>2400</c:v>
                </c:pt>
                <c:pt idx="48">
                  <c:v>2450</c:v>
                </c:pt>
                <c:pt idx="49">
                  <c:v>2500</c:v>
                </c:pt>
                <c:pt idx="50">
                  <c:v>2550</c:v>
                </c:pt>
                <c:pt idx="51">
                  <c:v>2600</c:v>
                </c:pt>
                <c:pt idx="52">
                  <c:v>2650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10-4863-9FB6-1B60FE38E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759058"/>
        <c:axId val="304708637"/>
      </c:lineChart>
      <c:dateAx>
        <c:axId val="439759058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04708637"/>
        <c:crosses val="autoZero"/>
        <c:auto val="1"/>
        <c:lblOffset val="100"/>
        <c:baseTimeUnit val="days"/>
      </c:dateAx>
      <c:valAx>
        <c:axId val="30470863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リターゲティングリスト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75905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ja-JP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charset="-128"/>
                <a:ea typeface="メイリオ" panose="020B0604030504040204" charset="-128"/>
                <a:cs typeface="メイリオ" panose="020B0604030504040204" charset="-128"/>
                <a:sym typeface="メイリオ" panose="020B0604030504040204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6.1984007842153799E-2"/>
          <c:y val="0.83503775684888804"/>
          <c:w val="0.93385106087921199"/>
          <c:h val="0.157870044569552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ja-JP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被リンク獲得数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潜在顧客!$R$5:$R$57</c:f>
              <c:numCache>
                <c:formatCode>#,##0_ </c:formatCode>
                <c:ptCount val="53"/>
                <c:pt idx="0">
                  <c:v>763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BF-43C4-938A-1E2A7B752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151266"/>
        <c:axId val="857184811"/>
      </c:lineChart>
      <c:dateAx>
        <c:axId val="112151266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57184811"/>
        <c:crosses val="autoZero"/>
        <c:auto val="1"/>
        <c:lblOffset val="100"/>
        <c:baseTimeUnit val="days"/>
      </c:dateAx>
      <c:valAx>
        <c:axId val="8571848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被リンク獲得数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1215126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ja-JP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>
                <a:latin typeface="メイリオ" panose="020B0604030504040204" charset="-128"/>
                <a:ea typeface="メイリオ" panose="020B0604030504040204" charset="-128"/>
              </a:rPr>
              <a:t>平均セッション時間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ja-JP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潜在顧客!$O$5:$O$57</c:f>
              <c:strCache>
                <c:ptCount val="53"/>
                <c:pt idx="0">
                  <c:v>0:02:29</c:v>
                </c:pt>
                <c:pt idx="1">
                  <c:v>0:02:30</c:v>
                </c:pt>
                <c:pt idx="2">
                  <c:v>0:02:31</c:v>
                </c:pt>
                <c:pt idx="3">
                  <c:v>0:02:32</c:v>
                </c:pt>
                <c:pt idx="4">
                  <c:v>0:02:33</c:v>
                </c:pt>
                <c:pt idx="5">
                  <c:v>0:02:34</c:v>
                </c:pt>
                <c:pt idx="6">
                  <c:v>0:02:35</c:v>
                </c:pt>
                <c:pt idx="7">
                  <c:v>0:02:36</c:v>
                </c:pt>
                <c:pt idx="8">
                  <c:v>0:02:37</c:v>
                </c:pt>
                <c:pt idx="9">
                  <c:v>0:02:38</c:v>
                </c:pt>
                <c:pt idx="10">
                  <c:v>0:02:39</c:v>
                </c:pt>
                <c:pt idx="11">
                  <c:v>0:02:40</c:v>
                </c:pt>
                <c:pt idx="12">
                  <c:v>0:02:41</c:v>
                </c:pt>
                <c:pt idx="13">
                  <c:v>0:02:42</c:v>
                </c:pt>
                <c:pt idx="14">
                  <c:v>0:02:43</c:v>
                </c:pt>
                <c:pt idx="15">
                  <c:v>0:02:44</c:v>
                </c:pt>
                <c:pt idx="16">
                  <c:v>0:02:45</c:v>
                </c:pt>
                <c:pt idx="17">
                  <c:v>0:02:46</c:v>
                </c:pt>
                <c:pt idx="18">
                  <c:v>0:02:47</c:v>
                </c:pt>
                <c:pt idx="19">
                  <c:v>0:02:48</c:v>
                </c:pt>
                <c:pt idx="20">
                  <c:v>0:02:49</c:v>
                </c:pt>
                <c:pt idx="21">
                  <c:v>0:02:50</c:v>
                </c:pt>
                <c:pt idx="22">
                  <c:v>0:02:51</c:v>
                </c:pt>
                <c:pt idx="23">
                  <c:v>0:02:52</c:v>
                </c:pt>
                <c:pt idx="24">
                  <c:v>0:02:53</c:v>
                </c:pt>
                <c:pt idx="25">
                  <c:v>0:02:54</c:v>
                </c:pt>
                <c:pt idx="26">
                  <c:v>0:02:55</c:v>
                </c:pt>
                <c:pt idx="27">
                  <c:v>0:02:56</c:v>
                </c:pt>
                <c:pt idx="28">
                  <c:v>0:02:57</c:v>
                </c:pt>
                <c:pt idx="29">
                  <c:v>0:02:58</c:v>
                </c:pt>
                <c:pt idx="30">
                  <c:v>0:02:59</c:v>
                </c:pt>
                <c:pt idx="31">
                  <c:v>0:03:00</c:v>
                </c:pt>
                <c:pt idx="32">
                  <c:v>0:03:01</c:v>
                </c:pt>
                <c:pt idx="33">
                  <c:v>0:03:02</c:v>
                </c:pt>
                <c:pt idx="34">
                  <c:v>0:03:03</c:v>
                </c:pt>
                <c:pt idx="35">
                  <c:v>0:03:04</c:v>
                </c:pt>
                <c:pt idx="36">
                  <c:v>0:03:05</c:v>
                </c:pt>
                <c:pt idx="37">
                  <c:v>0:03:06</c:v>
                </c:pt>
                <c:pt idx="38">
                  <c:v>0:03:07</c:v>
                </c:pt>
                <c:pt idx="39">
                  <c:v>0:03:08</c:v>
                </c:pt>
                <c:pt idx="40">
                  <c:v>0:03:09</c:v>
                </c:pt>
                <c:pt idx="41">
                  <c:v>0:03:10</c:v>
                </c:pt>
                <c:pt idx="42">
                  <c:v>0:03:11</c:v>
                </c:pt>
                <c:pt idx="43">
                  <c:v>0:03:12</c:v>
                </c:pt>
                <c:pt idx="44">
                  <c:v>0:03:13</c:v>
                </c:pt>
                <c:pt idx="45">
                  <c:v>0:03:14</c:v>
                </c:pt>
                <c:pt idx="46">
                  <c:v>0:03:15</c:v>
                </c:pt>
                <c:pt idx="47">
                  <c:v>0:03:16</c:v>
                </c:pt>
                <c:pt idx="48">
                  <c:v>0:03:17</c:v>
                </c:pt>
                <c:pt idx="49">
                  <c:v>0:03:18</c:v>
                </c:pt>
                <c:pt idx="50">
                  <c:v>0:03:19</c:v>
                </c:pt>
                <c:pt idx="51">
                  <c:v>0:03:20</c:v>
                </c:pt>
                <c:pt idx="52">
                  <c:v>0:03:21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潜在顧客!$B$5:$B$57</c:f>
              <c:numCache>
                <c:formatCode>m/d/yyyy</c:formatCode>
                <c:ptCount val="53"/>
                <c:pt idx="0">
                  <c:v>42736</c:v>
                </c:pt>
                <c:pt idx="1">
                  <c:v>42743</c:v>
                </c:pt>
                <c:pt idx="2">
                  <c:v>42750</c:v>
                </c:pt>
                <c:pt idx="3">
                  <c:v>42757</c:v>
                </c:pt>
                <c:pt idx="4">
                  <c:v>42764</c:v>
                </c:pt>
                <c:pt idx="5">
                  <c:v>42771</c:v>
                </c:pt>
                <c:pt idx="6">
                  <c:v>42778</c:v>
                </c:pt>
                <c:pt idx="7">
                  <c:v>42785</c:v>
                </c:pt>
                <c:pt idx="8">
                  <c:v>42792</c:v>
                </c:pt>
                <c:pt idx="9">
                  <c:v>42799</c:v>
                </c:pt>
                <c:pt idx="10">
                  <c:v>42806</c:v>
                </c:pt>
                <c:pt idx="11">
                  <c:v>42813</c:v>
                </c:pt>
                <c:pt idx="12">
                  <c:v>42820</c:v>
                </c:pt>
                <c:pt idx="13">
                  <c:v>42827</c:v>
                </c:pt>
                <c:pt idx="14">
                  <c:v>42834</c:v>
                </c:pt>
                <c:pt idx="15">
                  <c:v>42841</c:v>
                </c:pt>
                <c:pt idx="16">
                  <c:v>42848</c:v>
                </c:pt>
                <c:pt idx="17">
                  <c:v>42855</c:v>
                </c:pt>
                <c:pt idx="18">
                  <c:v>42862</c:v>
                </c:pt>
                <c:pt idx="19">
                  <c:v>42869</c:v>
                </c:pt>
                <c:pt idx="20">
                  <c:v>42876</c:v>
                </c:pt>
                <c:pt idx="21">
                  <c:v>42883</c:v>
                </c:pt>
                <c:pt idx="22">
                  <c:v>42890</c:v>
                </c:pt>
                <c:pt idx="23">
                  <c:v>42897</c:v>
                </c:pt>
                <c:pt idx="24">
                  <c:v>42904</c:v>
                </c:pt>
                <c:pt idx="25">
                  <c:v>42911</c:v>
                </c:pt>
                <c:pt idx="26">
                  <c:v>42918</c:v>
                </c:pt>
                <c:pt idx="27">
                  <c:v>42925</c:v>
                </c:pt>
                <c:pt idx="28">
                  <c:v>42932</c:v>
                </c:pt>
                <c:pt idx="29">
                  <c:v>42939</c:v>
                </c:pt>
                <c:pt idx="30">
                  <c:v>42946</c:v>
                </c:pt>
                <c:pt idx="31">
                  <c:v>42953</c:v>
                </c:pt>
                <c:pt idx="32">
                  <c:v>42960</c:v>
                </c:pt>
                <c:pt idx="33">
                  <c:v>42967</c:v>
                </c:pt>
                <c:pt idx="34">
                  <c:v>42974</c:v>
                </c:pt>
                <c:pt idx="35">
                  <c:v>42981</c:v>
                </c:pt>
                <c:pt idx="36">
                  <c:v>42988</c:v>
                </c:pt>
                <c:pt idx="37">
                  <c:v>42995</c:v>
                </c:pt>
                <c:pt idx="38">
                  <c:v>43002</c:v>
                </c:pt>
                <c:pt idx="39">
                  <c:v>43009</c:v>
                </c:pt>
                <c:pt idx="40">
                  <c:v>43016</c:v>
                </c:pt>
                <c:pt idx="41">
                  <c:v>43023</c:v>
                </c:pt>
                <c:pt idx="42">
                  <c:v>43030</c:v>
                </c:pt>
                <c:pt idx="43">
                  <c:v>43037</c:v>
                </c:pt>
                <c:pt idx="44">
                  <c:v>43044</c:v>
                </c:pt>
                <c:pt idx="45">
                  <c:v>43051</c:v>
                </c:pt>
                <c:pt idx="46">
                  <c:v>43058</c:v>
                </c:pt>
                <c:pt idx="47">
                  <c:v>43065</c:v>
                </c:pt>
                <c:pt idx="48">
                  <c:v>43072</c:v>
                </c:pt>
                <c:pt idx="49">
                  <c:v>43079</c:v>
                </c:pt>
                <c:pt idx="50">
                  <c:v>43086</c:v>
                </c:pt>
                <c:pt idx="51">
                  <c:v>43093</c:v>
                </c:pt>
                <c:pt idx="52">
                  <c:v>43100</c:v>
                </c:pt>
              </c:numCache>
            </c:numRef>
          </c:cat>
          <c:val>
            <c:numRef>
              <c:f>潜在顧客!$O$5:$O$57</c:f>
              <c:numCache>
                <c:formatCode>h:mm:ss</c:formatCode>
                <c:ptCount val="53"/>
                <c:pt idx="0">
                  <c:v>1.72453703703704E-3</c:v>
                </c:pt>
                <c:pt idx="1">
                  <c:v>1.7361111111111099E-3</c:v>
                </c:pt>
                <c:pt idx="2">
                  <c:v>1.74768518518519E-3</c:v>
                </c:pt>
                <c:pt idx="3">
                  <c:v>1.7592592592592601E-3</c:v>
                </c:pt>
                <c:pt idx="4">
                  <c:v>1.77083333333333E-3</c:v>
                </c:pt>
                <c:pt idx="5">
                  <c:v>1.7824074074074101E-3</c:v>
                </c:pt>
                <c:pt idx="6">
                  <c:v>1.79398148148148E-3</c:v>
                </c:pt>
                <c:pt idx="7">
                  <c:v>1.80555555555556E-3</c:v>
                </c:pt>
                <c:pt idx="8">
                  <c:v>1.8171296296296299E-3</c:v>
                </c:pt>
                <c:pt idx="9">
                  <c:v>1.8287037037037E-3</c:v>
                </c:pt>
                <c:pt idx="10">
                  <c:v>1.8402777777777801E-3</c:v>
                </c:pt>
                <c:pt idx="11">
                  <c:v>1.85185185185185E-3</c:v>
                </c:pt>
                <c:pt idx="12">
                  <c:v>1.86342592592593E-3</c:v>
                </c:pt>
                <c:pt idx="13">
                  <c:v>1.8749999999999999E-3</c:v>
                </c:pt>
                <c:pt idx="14">
                  <c:v>1.88657407407407E-3</c:v>
                </c:pt>
                <c:pt idx="15">
                  <c:v>1.8981481481481501E-3</c:v>
                </c:pt>
                <c:pt idx="16">
                  <c:v>1.90972222222222E-3</c:v>
                </c:pt>
                <c:pt idx="17">
                  <c:v>1.9212962962963001E-3</c:v>
                </c:pt>
                <c:pt idx="18">
                  <c:v>1.93287037037037E-3</c:v>
                </c:pt>
                <c:pt idx="19">
                  <c:v>1.9444444444444401E-3</c:v>
                </c:pt>
                <c:pt idx="20">
                  <c:v>1.9560185185185201E-3</c:v>
                </c:pt>
                <c:pt idx="21">
                  <c:v>1.9675925925925898E-3</c:v>
                </c:pt>
                <c:pt idx="22">
                  <c:v>1.9791666666666699E-3</c:v>
                </c:pt>
                <c:pt idx="23">
                  <c:v>1.99074074074074E-3</c:v>
                </c:pt>
                <c:pt idx="24">
                  <c:v>2.0023148148148101E-3</c:v>
                </c:pt>
                <c:pt idx="25">
                  <c:v>2.0138888888888901E-3</c:v>
                </c:pt>
                <c:pt idx="26">
                  <c:v>2.0254629629629598E-3</c:v>
                </c:pt>
                <c:pt idx="27">
                  <c:v>2.0370370370370399E-3</c:v>
                </c:pt>
                <c:pt idx="28">
                  <c:v>2.04861111111111E-3</c:v>
                </c:pt>
                <c:pt idx="29">
                  <c:v>2.0601851851851801E-3</c:v>
                </c:pt>
                <c:pt idx="30">
                  <c:v>2.0717592592592602E-3</c:v>
                </c:pt>
                <c:pt idx="31">
                  <c:v>2.0833333333333298E-3</c:v>
                </c:pt>
                <c:pt idx="32">
                  <c:v>2.0949074074074099E-3</c:v>
                </c:pt>
                <c:pt idx="33">
                  <c:v>2.10648148148148E-3</c:v>
                </c:pt>
                <c:pt idx="34">
                  <c:v>2.1180555555555601E-3</c:v>
                </c:pt>
                <c:pt idx="35">
                  <c:v>2.1296296296296302E-3</c:v>
                </c:pt>
                <c:pt idx="36">
                  <c:v>2.1412037037036999E-3</c:v>
                </c:pt>
                <c:pt idx="37">
                  <c:v>2.1527777777777799E-3</c:v>
                </c:pt>
                <c:pt idx="38">
                  <c:v>2.16435185185185E-3</c:v>
                </c:pt>
                <c:pt idx="39">
                  <c:v>2.1759259259259301E-3</c:v>
                </c:pt>
                <c:pt idx="40">
                  <c:v>2.1875000000000002E-3</c:v>
                </c:pt>
                <c:pt idx="41">
                  <c:v>2.1990740740740699E-3</c:v>
                </c:pt>
                <c:pt idx="42">
                  <c:v>2.21064814814815E-3</c:v>
                </c:pt>
                <c:pt idx="43">
                  <c:v>2.2222222222222201E-3</c:v>
                </c:pt>
                <c:pt idx="44">
                  <c:v>2.2337962962963001E-3</c:v>
                </c:pt>
                <c:pt idx="45">
                  <c:v>2.2453703703703698E-3</c:v>
                </c:pt>
                <c:pt idx="46">
                  <c:v>2.2569444444444399E-3</c:v>
                </c:pt>
                <c:pt idx="47">
                  <c:v>2.26851851851852E-3</c:v>
                </c:pt>
                <c:pt idx="48">
                  <c:v>2.2800925925925901E-3</c:v>
                </c:pt>
                <c:pt idx="49">
                  <c:v>2.2916666666666701E-3</c:v>
                </c:pt>
                <c:pt idx="50">
                  <c:v>2.3032407407407398E-3</c:v>
                </c:pt>
                <c:pt idx="51">
                  <c:v>2.3148148148148099E-3</c:v>
                </c:pt>
                <c:pt idx="52">
                  <c:v>2.32638888888889E-3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9-4FD2-8E6A-78C0C396C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8813005"/>
        <c:axId val="412992574"/>
      </c:lineChart>
      <c:dateAx>
        <c:axId val="948813005"/>
        <c:scaling>
          <c:orientation val="minMax"/>
        </c:scaling>
        <c:delete val="0"/>
        <c:axPos val="b"/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日付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yyyy/m/d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2992574"/>
        <c:crosses val="autoZero"/>
        <c:auto val="1"/>
        <c:lblOffset val="100"/>
        <c:baseTimeUnit val="days"/>
      </c:dateAx>
      <c:valAx>
        <c:axId val="41299257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ja-JP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1">
                    <a:latin typeface="メイリオ" panose="020B0604030504040204" charset="-128"/>
                    <a:ea typeface="メイリオ" panose="020B0604030504040204" charset="-128"/>
                  </a:rPr>
                  <a:t>平均セッション時間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ja-JP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ja-JP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881300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ja-JP"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image" Target="../media/image2.png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image" Target="../media/image2.png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2.png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13" Type="http://schemas.openxmlformats.org/officeDocument/2006/relationships/chart" Target="../charts/chart23.xml"/><Relationship Id="rId18" Type="http://schemas.openxmlformats.org/officeDocument/2006/relationships/chart" Target="../charts/chart2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12" Type="http://schemas.openxmlformats.org/officeDocument/2006/relationships/chart" Target="../charts/chart22.xml"/><Relationship Id="rId17" Type="http://schemas.openxmlformats.org/officeDocument/2006/relationships/chart" Target="../charts/chart27.xml"/><Relationship Id="rId2" Type="http://schemas.openxmlformats.org/officeDocument/2006/relationships/chart" Target="../charts/chart12.xml"/><Relationship Id="rId16" Type="http://schemas.openxmlformats.org/officeDocument/2006/relationships/chart" Target="../charts/chart26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11" Type="http://schemas.openxmlformats.org/officeDocument/2006/relationships/chart" Target="../charts/chart21.xml"/><Relationship Id="rId5" Type="http://schemas.openxmlformats.org/officeDocument/2006/relationships/chart" Target="../charts/chart15.xml"/><Relationship Id="rId15" Type="http://schemas.openxmlformats.org/officeDocument/2006/relationships/chart" Target="../charts/chart25.xml"/><Relationship Id="rId10" Type="http://schemas.openxmlformats.org/officeDocument/2006/relationships/chart" Target="../charts/chart20.xml"/><Relationship Id="rId19" Type="http://schemas.openxmlformats.org/officeDocument/2006/relationships/image" Target="../media/image2.png"/><Relationship Id="rId4" Type="http://schemas.openxmlformats.org/officeDocument/2006/relationships/chart" Target="../charts/chart14.xml"/><Relationship Id="rId9" Type="http://schemas.openxmlformats.org/officeDocument/2006/relationships/chart" Target="../charts/chart19.xml"/><Relationship Id="rId14" Type="http://schemas.openxmlformats.org/officeDocument/2006/relationships/chart" Target="../charts/chart2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6.xml"/><Relationship Id="rId13" Type="http://schemas.openxmlformats.org/officeDocument/2006/relationships/chart" Target="../charts/chart41.xml"/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12" Type="http://schemas.openxmlformats.org/officeDocument/2006/relationships/chart" Target="../charts/chart40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11" Type="http://schemas.openxmlformats.org/officeDocument/2006/relationships/chart" Target="../charts/chart39.xml"/><Relationship Id="rId5" Type="http://schemas.openxmlformats.org/officeDocument/2006/relationships/chart" Target="../charts/chart33.xml"/><Relationship Id="rId10" Type="http://schemas.openxmlformats.org/officeDocument/2006/relationships/chart" Target="../charts/chart38.xml"/><Relationship Id="rId4" Type="http://schemas.openxmlformats.org/officeDocument/2006/relationships/chart" Target="../charts/chart32.xml"/><Relationship Id="rId9" Type="http://schemas.openxmlformats.org/officeDocument/2006/relationships/chart" Target="../charts/chart37.xml"/><Relationship Id="rId14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9.xml"/><Relationship Id="rId3" Type="http://schemas.openxmlformats.org/officeDocument/2006/relationships/chart" Target="../charts/chart44.xml"/><Relationship Id="rId7" Type="http://schemas.openxmlformats.org/officeDocument/2006/relationships/chart" Target="../charts/chart48.xml"/><Relationship Id="rId2" Type="http://schemas.openxmlformats.org/officeDocument/2006/relationships/chart" Target="../charts/chart43.xml"/><Relationship Id="rId1" Type="http://schemas.openxmlformats.org/officeDocument/2006/relationships/chart" Target="../charts/chart42.xml"/><Relationship Id="rId6" Type="http://schemas.openxmlformats.org/officeDocument/2006/relationships/chart" Target="../charts/chart47.xml"/><Relationship Id="rId5" Type="http://schemas.openxmlformats.org/officeDocument/2006/relationships/chart" Target="../charts/chart46.xml"/><Relationship Id="rId4" Type="http://schemas.openxmlformats.org/officeDocument/2006/relationships/chart" Target="../charts/chart45.xml"/><Relationship Id="rId9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38100</xdr:rowOff>
    </xdr:from>
    <xdr:to>
      <xdr:col>12</xdr:col>
      <xdr:colOff>454660</xdr:colOff>
      <xdr:row>60</xdr:row>
      <xdr:rowOff>38100</xdr:rowOff>
    </xdr:to>
    <xdr:pic>
      <xdr:nvPicPr>
        <xdr:cNvPr id="2" name="図形 1" descr="data_she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" y="38100"/>
          <a:ext cx="7762240" cy="100584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55</xdr:row>
      <xdr:rowOff>189865</xdr:rowOff>
    </xdr:from>
    <xdr:to>
      <xdr:col>7</xdr:col>
      <xdr:colOff>557530</xdr:colOff>
      <xdr:row>73</xdr:row>
      <xdr:rowOff>33655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7808151F-513D-4F4B-A182-62432B9399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657225</xdr:colOff>
      <xdr:row>56</xdr:row>
      <xdr:rowOff>12700</xdr:rowOff>
    </xdr:from>
    <xdr:to>
      <xdr:col>12</xdr:col>
      <xdr:colOff>1089025</xdr:colOff>
      <xdr:row>73</xdr:row>
      <xdr:rowOff>45720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8CC5C557-0A13-4D53-AF63-A9187F9D8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1255395</xdr:colOff>
      <xdr:row>55</xdr:row>
      <xdr:rowOff>199390</xdr:rowOff>
    </xdr:from>
    <xdr:to>
      <xdr:col>17</xdr:col>
      <xdr:colOff>276860</xdr:colOff>
      <xdr:row>73</xdr:row>
      <xdr:rowOff>43180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7894277-38E0-4326-A717-7D8B0B4A8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50165</xdr:colOff>
      <xdr:row>73</xdr:row>
      <xdr:rowOff>166370</xdr:rowOff>
    </xdr:from>
    <xdr:to>
      <xdr:col>7</xdr:col>
      <xdr:colOff>547370</xdr:colOff>
      <xdr:row>91</xdr:row>
      <xdr:rowOff>10795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22D4B2B-9731-44FC-B163-58A91F80BA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664210</xdr:colOff>
      <xdr:row>73</xdr:row>
      <xdr:rowOff>168910</xdr:rowOff>
    </xdr:from>
    <xdr:to>
      <xdr:col>12</xdr:col>
      <xdr:colOff>1095375</xdr:colOff>
      <xdr:row>90</xdr:row>
      <xdr:rowOff>190500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D382977-8D61-483E-9453-65465FBA7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1273810</xdr:colOff>
      <xdr:row>74</xdr:row>
      <xdr:rowOff>92075</xdr:rowOff>
    </xdr:from>
    <xdr:to>
      <xdr:col>17</xdr:col>
      <xdr:colOff>262890</xdr:colOff>
      <xdr:row>91</xdr:row>
      <xdr:rowOff>115570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3C44036E-EA58-4327-AE9D-369CB622C1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102235</xdr:colOff>
      <xdr:row>0</xdr:row>
      <xdr:rowOff>88265</xdr:rowOff>
    </xdr:from>
    <xdr:to>
      <xdr:col>2</xdr:col>
      <xdr:colOff>565785</xdr:colOff>
      <xdr:row>0</xdr:row>
      <xdr:rowOff>436245</xdr:rowOff>
    </xdr:to>
    <xdr:pic>
      <xdr:nvPicPr>
        <xdr:cNvPr id="8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C43A32D2-B2C2-40FE-9290-782E164F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63195" y="8826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</xdr:colOff>
      <xdr:row>55</xdr:row>
      <xdr:rowOff>189865</xdr:rowOff>
    </xdr:from>
    <xdr:to>
      <xdr:col>7</xdr:col>
      <xdr:colOff>557530</xdr:colOff>
      <xdr:row>73</xdr:row>
      <xdr:rowOff>33655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657225</xdr:colOff>
      <xdr:row>56</xdr:row>
      <xdr:rowOff>12700</xdr:rowOff>
    </xdr:from>
    <xdr:to>
      <xdr:col>12</xdr:col>
      <xdr:colOff>1089025</xdr:colOff>
      <xdr:row>73</xdr:row>
      <xdr:rowOff>45720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1255395</xdr:colOff>
      <xdr:row>55</xdr:row>
      <xdr:rowOff>199390</xdr:rowOff>
    </xdr:from>
    <xdr:to>
      <xdr:col>17</xdr:col>
      <xdr:colOff>276860</xdr:colOff>
      <xdr:row>73</xdr:row>
      <xdr:rowOff>43180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50165</xdr:colOff>
      <xdr:row>73</xdr:row>
      <xdr:rowOff>166370</xdr:rowOff>
    </xdr:from>
    <xdr:to>
      <xdr:col>7</xdr:col>
      <xdr:colOff>547370</xdr:colOff>
      <xdr:row>91</xdr:row>
      <xdr:rowOff>10795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664210</xdr:colOff>
      <xdr:row>73</xdr:row>
      <xdr:rowOff>168910</xdr:rowOff>
    </xdr:from>
    <xdr:to>
      <xdr:col>12</xdr:col>
      <xdr:colOff>1095375</xdr:colOff>
      <xdr:row>90</xdr:row>
      <xdr:rowOff>190500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1273810</xdr:colOff>
      <xdr:row>74</xdr:row>
      <xdr:rowOff>92075</xdr:rowOff>
    </xdr:from>
    <xdr:to>
      <xdr:col>17</xdr:col>
      <xdr:colOff>262890</xdr:colOff>
      <xdr:row>91</xdr:row>
      <xdr:rowOff>115570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102235</xdr:colOff>
      <xdr:row>0</xdr:row>
      <xdr:rowOff>88265</xdr:rowOff>
    </xdr:from>
    <xdr:to>
      <xdr:col>2</xdr:col>
      <xdr:colOff>565785</xdr:colOff>
      <xdr:row>0</xdr:row>
      <xdr:rowOff>436245</xdr:rowOff>
    </xdr:to>
    <xdr:pic>
      <xdr:nvPicPr>
        <xdr:cNvPr id="8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>
        <a:xfrm>
          <a:off x="161290" y="8826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</xdr:colOff>
      <xdr:row>0</xdr:row>
      <xdr:rowOff>83185</xdr:rowOff>
    </xdr:from>
    <xdr:to>
      <xdr:col>2</xdr:col>
      <xdr:colOff>535940</xdr:colOff>
      <xdr:row>0</xdr:row>
      <xdr:rowOff>431165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6685" y="8318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130175</xdr:colOff>
      <xdr:row>0</xdr:row>
      <xdr:rowOff>90805</xdr:rowOff>
    </xdr:from>
    <xdr:to>
      <xdr:col>2</xdr:col>
      <xdr:colOff>578485</xdr:colOff>
      <xdr:row>0</xdr:row>
      <xdr:rowOff>438785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89230" y="9080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73660</xdr:rowOff>
    </xdr:from>
    <xdr:to>
      <xdr:col>2</xdr:col>
      <xdr:colOff>543560</xdr:colOff>
      <xdr:row>0</xdr:row>
      <xdr:rowOff>421640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4305" y="73660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141605</xdr:colOff>
      <xdr:row>0</xdr:row>
      <xdr:rowOff>80010</xdr:rowOff>
    </xdr:from>
    <xdr:to>
      <xdr:col>2</xdr:col>
      <xdr:colOff>589915</xdr:colOff>
      <xdr:row>0</xdr:row>
      <xdr:rowOff>427990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00660" y="80010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</xdr:colOff>
      <xdr:row>0</xdr:row>
      <xdr:rowOff>109855</xdr:rowOff>
    </xdr:from>
    <xdr:to>
      <xdr:col>2</xdr:col>
      <xdr:colOff>494030</xdr:colOff>
      <xdr:row>0</xdr:row>
      <xdr:rowOff>457835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4775" y="10985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62230</xdr:colOff>
      <xdr:row>0</xdr:row>
      <xdr:rowOff>74295</xdr:rowOff>
    </xdr:from>
    <xdr:to>
      <xdr:col>1</xdr:col>
      <xdr:colOff>1615440</xdr:colOff>
      <xdr:row>0</xdr:row>
      <xdr:rowOff>422275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21285" y="7429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94615</xdr:colOff>
      <xdr:row>0</xdr:row>
      <xdr:rowOff>83185</xdr:rowOff>
    </xdr:from>
    <xdr:to>
      <xdr:col>1</xdr:col>
      <xdr:colOff>1647825</xdr:colOff>
      <xdr:row>0</xdr:row>
      <xdr:rowOff>431165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53670" y="8318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57</xdr:row>
      <xdr:rowOff>191135</xdr:rowOff>
    </xdr:from>
    <xdr:to>
      <xdr:col>7</xdr:col>
      <xdr:colOff>545465</xdr:colOff>
      <xdr:row>75</xdr:row>
      <xdr:rowOff>24765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780415</xdr:colOff>
      <xdr:row>57</xdr:row>
      <xdr:rowOff>167005</xdr:rowOff>
    </xdr:from>
    <xdr:to>
      <xdr:col>13</xdr:col>
      <xdr:colOff>650875</xdr:colOff>
      <xdr:row>75</xdr:row>
      <xdr:rowOff>43815</xdr:rowOff>
    </xdr:to>
    <xdr:graphicFrame macro="">
      <xdr:nvGraphicFramePr>
        <xdr:cNvPr id="13" name="グラフ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820420</xdr:colOff>
      <xdr:row>57</xdr:row>
      <xdr:rowOff>179070</xdr:rowOff>
    </xdr:from>
    <xdr:to>
      <xdr:col>19</xdr:col>
      <xdr:colOff>721360</xdr:colOff>
      <xdr:row>75</xdr:row>
      <xdr:rowOff>47625</xdr:rowOff>
    </xdr:to>
    <xdr:graphicFrame macro="">
      <xdr:nvGraphicFramePr>
        <xdr:cNvPr id="14" name="グラフ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10160</xdr:colOff>
      <xdr:row>75</xdr:row>
      <xdr:rowOff>151765</xdr:rowOff>
    </xdr:from>
    <xdr:to>
      <xdr:col>7</xdr:col>
      <xdr:colOff>516890</xdr:colOff>
      <xdr:row>93</xdr:row>
      <xdr:rowOff>39370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870585</xdr:colOff>
      <xdr:row>76</xdr:row>
      <xdr:rowOff>30480</xdr:rowOff>
    </xdr:from>
    <xdr:to>
      <xdr:col>26</xdr:col>
      <xdr:colOff>419100</xdr:colOff>
      <xdr:row>93</xdr:row>
      <xdr:rowOff>99060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41275</xdr:colOff>
      <xdr:row>94</xdr:row>
      <xdr:rowOff>23495</xdr:rowOff>
    </xdr:from>
    <xdr:to>
      <xdr:col>7</xdr:col>
      <xdr:colOff>519430</xdr:colOff>
      <xdr:row>111</xdr:row>
      <xdr:rowOff>101600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867410</xdr:colOff>
      <xdr:row>94</xdr:row>
      <xdr:rowOff>1905</xdr:rowOff>
    </xdr:from>
    <xdr:to>
      <xdr:col>26</xdr:col>
      <xdr:colOff>407035</xdr:colOff>
      <xdr:row>111</xdr:row>
      <xdr:rowOff>68580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855980</xdr:colOff>
      <xdr:row>94</xdr:row>
      <xdr:rowOff>31115</xdr:rowOff>
    </xdr:from>
    <xdr:to>
      <xdr:col>19</xdr:col>
      <xdr:colOff>763270</xdr:colOff>
      <xdr:row>111</xdr:row>
      <xdr:rowOff>107950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845185</xdr:colOff>
      <xdr:row>75</xdr:row>
      <xdr:rowOff>190500</xdr:rowOff>
    </xdr:from>
    <xdr:to>
      <xdr:col>19</xdr:col>
      <xdr:colOff>728345</xdr:colOff>
      <xdr:row>93</xdr:row>
      <xdr:rowOff>75565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734695</xdr:colOff>
      <xdr:row>75</xdr:row>
      <xdr:rowOff>173990</xdr:rowOff>
    </xdr:from>
    <xdr:to>
      <xdr:col>13</xdr:col>
      <xdr:colOff>638175</xdr:colOff>
      <xdr:row>101</xdr:row>
      <xdr:rowOff>161290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130175</xdr:colOff>
      <xdr:row>0</xdr:row>
      <xdr:rowOff>58420</xdr:rowOff>
    </xdr:from>
    <xdr:to>
      <xdr:col>2</xdr:col>
      <xdr:colOff>578485</xdr:colOff>
      <xdr:row>0</xdr:row>
      <xdr:rowOff>406400</xdr:rowOff>
    </xdr:to>
    <xdr:pic>
      <xdr:nvPicPr>
        <xdr:cNvPr id="3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>
        <a:xfrm>
          <a:off x="189230" y="58420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</xdr:colOff>
      <xdr:row>57</xdr:row>
      <xdr:rowOff>100330</xdr:rowOff>
    </xdr:from>
    <xdr:to>
      <xdr:col>6</xdr:col>
      <xdr:colOff>255905</xdr:colOff>
      <xdr:row>74</xdr:row>
      <xdr:rowOff>134620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388620</xdr:colOff>
      <xdr:row>57</xdr:row>
      <xdr:rowOff>90170</xdr:rowOff>
    </xdr:from>
    <xdr:to>
      <xdr:col>11</xdr:col>
      <xdr:colOff>679450</xdr:colOff>
      <xdr:row>74</xdr:row>
      <xdr:rowOff>167005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808990</xdr:colOff>
      <xdr:row>57</xdr:row>
      <xdr:rowOff>78740</xdr:rowOff>
    </xdr:from>
    <xdr:to>
      <xdr:col>16</xdr:col>
      <xdr:colOff>240665</xdr:colOff>
      <xdr:row>74</xdr:row>
      <xdr:rowOff>147955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351155</xdr:colOff>
      <xdr:row>57</xdr:row>
      <xdr:rowOff>93345</xdr:rowOff>
    </xdr:from>
    <xdr:to>
      <xdr:col>20</xdr:col>
      <xdr:colOff>877570</xdr:colOff>
      <xdr:row>74</xdr:row>
      <xdr:rowOff>179705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635</xdr:colOff>
      <xdr:row>75</xdr:row>
      <xdr:rowOff>116205</xdr:rowOff>
    </xdr:from>
    <xdr:to>
      <xdr:col>6</xdr:col>
      <xdr:colOff>200025</xdr:colOff>
      <xdr:row>92</xdr:row>
      <xdr:rowOff>184785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304165</xdr:colOff>
      <xdr:row>75</xdr:row>
      <xdr:rowOff>124460</xdr:rowOff>
    </xdr:from>
    <xdr:to>
      <xdr:col>11</xdr:col>
      <xdr:colOff>579755</xdr:colOff>
      <xdr:row>93</xdr:row>
      <xdr:rowOff>1270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27</xdr:col>
      <xdr:colOff>133350</xdr:colOff>
      <xdr:row>184</xdr:row>
      <xdr:rowOff>51435</xdr:rowOff>
    </xdr:from>
    <xdr:to>
      <xdr:col>33</xdr:col>
      <xdr:colOff>47625</xdr:colOff>
      <xdr:row>201</xdr:row>
      <xdr:rowOff>137795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27</xdr:col>
      <xdr:colOff>107315</xdr:colOff>
      <xdr:row>203</xdr:row>
      <xdr:rowOff>36195</xdr:rowOff>
    </xdr:from>
    <xdr:to>
      <xdr:col>33</xdr:col>
      <xdr:colOff>21590</xdr:colOff>
      <xdr:row>220</xdr:row>
      <xdr:rowOff>122555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102870</xdr:colOff>
      <xdr:row>222</xdr:row>
      <xdr:rowOff>33020</xdr:rowOff>
    </xdr:from>
    <xdr:to>
      <xdr:col>33</xdr:col>
      <xdr:colOff>17145</xdr:colOff>
      <xdr:row>239</xdr:row>
      <xdr:rowOff>119380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27</xdr:col>
      <xdr:colOff>107950</xdr:colOff>
      <xdr:row>240</xdr:row>
      <xdr:rowOff>170815</xdr:rowOff>
    </xdr:from>
    <xdr:to>
      <xdr:col>33</xdr:col>
      <xdr:colOff>22225</xdr:colOff>
      <xdr:row>258</xdr:row>
      <xdr:rowOff>57150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27</xdr:col>
      <xdr:colOff>113030</xdr:colOff>
      <xdr:row>259</xdr:row>
      <xdr:rowOff>75565</xdr:rowOff>
    </xdr:from>
    <xdr:to>
      <xdr:col>33</xdr:col>
      <xdr:colOff>27305</xdr:colOff>
      <xdr:row>276</xdr:row>
      <xdr:rowOff>161925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27</xdr:col>
      <xdr:colOff>129540</xdr:colOff>
      <xdr:row>278</xdr:row>
      <xdr:rowOff>2540</xdr:rowOff>
    </xdr:from>
    <xdr:to>
      <xdr:col>33</xdr:col>
      <xdr:colOff>43815</xdr:colOff>
      <xdr:row>295</xdr:row>
      <xdr:rowOff>88900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27</xdr:col>
      <xdr:colOff>103505</xdr:colOff>
      <xdr:row>296</xdr:row>
      <xdr:rowOff>151765</xdr:rowOff>
    </xdr:from>
    <xdr:to>
      <xdr:col>33</xdr:col>
      <xdr:colOff>17780</xdr:colOff>
      <xdr:row>314</xdr:row>
      <xdr:rowOff>38100</xdr:rowOff>
    </xdr:to>
    <xdr:graphicFrame macro="">
      <xdr:nvGraphicFramePr>
        <xdr:cNvPr id="23" name="グラフ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974725</xdr:colOff>
      <xdr:row>57</xdr:row>
      <xdr:rowOff>100965</xdr:rowOff>
    </xdr:from>
    <xdr:to>
      <xdr:col>25</xdr:col>
      <xdr:colOff>632460</xdr:colOff>
      <xdr:row>74</xdr:row>
      <xdr:rowOff>141605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25</xdr:col>
      <xdr:colOff>760730</xdr:colOff>
      <xdr:row>57</xdr:row>
      <xdr:rowOff>95885</xdr:rowOff>
    </xdr:from>
    <xdr:to>
      <xdr:col>31</xdr:col>
      <xdr:colOff>501650</xdr:colOff>
      <xdr:row>74</xdr:row>
      <xdr:rowOff>163830</xdr:rowOff>
    </xdr:to>
    <xdr:graphicFrame macro="">
      <xdr:nvGraphicFramePr>
        <xdr:cNvPr id="29" name="グラフ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11</xdr:col>
      <xdr:colOff>802005</xdr:colOff>
      <xdr:row>75</xdr:row>
      <xdr:rowOff>140335</xdr:rowOff>
    </xdr:from>
    <xdr:to>
      <xdr:col>16</xdr:col>
      <xdr:colOff>243840</xdr:colOff>
      <xdr:row>92</xdr:row>
      <xdr:rowOff>199390</xdr:rowOff>
    </xdr:to>
    <xdr:graphicFrame macro="">
      <xdr:nvGraphicFramePr>
        <xdr:cNvPr id="30" name="グラフ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16</xdr:col>
      <xdr:colOff>360045</xdr:colOff>
      <xdr:row>75</xdr:row>
      <xdr:rowOff>168275</xdr:rowOff>
    </xdr:from>
    <xdr:to>
      <xdr:col>20</xdr:col>
      <xdr:colOff>877570</xdr:colOff>
      <xdr:row>92</xdr:row>
      <xdr:rowOff>179070</xdr:rowOff>
    </xdr:to>
    <xdr:graphicFrame macro="">
      <xdr:nvGraphicFramePr>
        <xdr:cNvPr id="31" name="グラフ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20</xdr:col>
      <xdr:colOff>963295</xdr:colOff>
      <xdr:row>75</xdr:row>
      <xdr:rowOff>182245</xdr:rowOff>
    </xdr:from>
    <xdr:to>
      <xdr:col>25</xdr:col>
      <xdr:colOff>629285</xdr:colOff>
      <xdr:row>92</xdr:row>
      <xdr:rowOff>168910</xdr:rowOff>
    </xdr:to>
    <xdr:graphicFrame macro="">
      <xdr:nvGraphicFramePr>
        <xdr:cNvPr id="32" name="グラフ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8255</xdr:colOff>
      <xdr:row>0</xdr:row>
      <xdr:rowOff>92075</xdr:rowOff>
    </xdr:from>
    <xdr:to>
      <xdr:col>2</xdr:col>
      <xdr:colOff>456565</xdr:colOff>
      <xdr:row>0</xdr:row>
      <xdr:rowOff>440055</xdr:rowOff>
    </xdr:to>
    <xdr:pic>
      <xdr:nvPicPr>
        <xdr:cNvPr id="6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>
        <a:xfrm>
          <a:off x="67310" y="9207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61</xdr:row>
      <xdr:rowOff>186055</xdr:rowOff>
    </xdr:from>
    <xdr:to>
      <xdr:col>6</xdr:col>
      <xdr:colOff>219710</xdr:colOff>
      <xdr:row>79</xdr:row>
      <xdr:rowOff>40640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311150</xdr:colOff>
      <xdr:row>61</xdr:row>
      <xdr:rowOff>193675</xdr:rowOff>
    </xdr:from>
    <xdr:to>
      <xdr:col>11</xdr:col>
      <xdr:colOff>438150</xdr:colOff>
      <xdr:row>79</xdr:row>
      <xdr:rowOff>70485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550545</xdr:colOff>
      <xdr:row>62</xdr:row>
      <xdr:rowOff>16510</xdr:rowOff>
    </xdr:from>
    <xdr:to>
      <xdr:col>16</xdr:col>
      <xdr:colOff>207645</xdr:colOff>
      <xdr:row>79</xdr:row>
      <xdr:rowOff>85725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318135</xdr:colOff>
      <xdr:row>79</xdr:row>
      <xdr:rowOff>175895</xdr:rowOff>
    </xdr:from>
    <xdr:to>
      <xdr:col>11</xdr:col>
      <xdr:colOff>462280</xdr:colOff>
      <xdr:row>97</xdr:row>
      <xdr:rowOff>18415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45085</xdr:colOff>
      <xdr:row>79</xdr:row>
      <xdr:rowOff>169545</xdr:rowOff>
    </xdr:from>
    <xdr:to>
      <xdr:col>6</xdr:col>
      <xdr:colOff>179705</xdr:colOff>
      <xdr:row>97</xdr:row>
      <xdr:rowOff>46355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315595</xdr:colOff>
      <xdr:row>62</xdr:row>
      <xdr:rowOff>31750</xdr:rowOff>
    </xdr:from>
    <xdr:to>
      <xdr:col>21</xdr:col>
      <xdr:colOff>735330</xdr:colOff>
      <xdr:row>79</xdr:row>
      <xdr:rowOff>108585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22</xdr:col>
      <xdr:colOff>74930</xdr:colOff>
      <xdr:row>62</xdr:row>
      <xdr:rowOff>36830</xdr:rowOff>
    </xdr:from>
    <xdr:to>
      <xdr:col>28</xdr:col>
      <xdr:colOff>690245</xdr:colOff>
      <xdr:row>79</xdr:row>
      <xdr:rowOff>113665</xdr:rowOff>
    </xdr:to>
    <xdr:graphicFrame macro="">
      <xdr:nvGraphicFramePr>
        <xdr:cNvPr id="18" name="グラフ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554355</xdr:colOff>
      <xdr:row>80</xdr:row>
      <xdr:rowOff>31115</xdr:rowOff>
    </xdr:from>
    <xdr:to>
      <xdr:col>16</xdr:col>
      <xdr:colOff>192405</xdr:colOff>
      <xdr:row>96</xdr:row>
      <xdr:rowOff>182880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16</xdr:col>
      <xdr:colOff>328930</xdr:colOff>
      <xdr:row>80</xdr:row>
      <xdr:rowOff>27305</xdr:rowOff>
    </xdr:from>
    <xdr:to>
      <xdr:col>21</xdr:col>
      <xdr:colOff>741680</xdr:colOff>
      <xdr:row>96</xdr:row>
      <xdr:rowOff>190500</xdr:rowOff>
    </xdr:to>
    <xdr:graphicFrame macro="">
      <xdr:nvGraphicFramePr>
        <xdr:cNvPr id="20" name="グラフ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60325</xdr:colOff>
      <xdr:row>80</xdr:row>
      <xdr:rowOff>64135</xdr:rowOff>
    </xdr:from>
    <xdr:to>
      <xdr:col>28</xdr:col>
      <xdr:colOff>657860</xdr:colOff>
      <xdr:row>96</xdr:row>
      <xdr:rowOff>161925</xdr:rowOff>
    </xdr:to>
    <xdr:graphicFrame macro="">
      <xdr:nvGraphicFramePr>
        <xdr:cNvPr id="21" name="グラフ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578485</xdr:colOff>
      <xdr:row>97</xdr:row>
      <xdr:rowOff>185420</xdr:rowOff>
    </xdr:from>
    <xdr:to>
      <xdr:col>16</xdr:col>
      <xdr:colOff>219710</xdr:colOff>
      <xdr:row>118</xdr:row>
      <xdr:rowOff>57150</xdr:rowOff>
    </xdr:to>
    <xdr:graphicFrame macro="">
      <xdr:nvGraphicFramePr>
        <xdr:cNvPr id="22" name="グラフ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10795</xdr:colOff>
      <xdr:row>97</xdr:row>
      <xdr:rowOff>178435</xdr:rowOff>
    </xdr:from>
    <xdr:to>
      <xdr:col>6</xdr:col>
      <xdr:colOff>176530</xdr:colOff>
      <xdr:row>118</xdr:row>
      <xdr:rowOff>65405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</xdr:col>
      <xdr:colOff>266700</xdr:colOff>
      <xdr:row>97</xdr:row>
      <xdr:rowOff>150495</xdr:rowOff>
    </xdr:from>
    <xdr:to>
      <xdr:col>11</xdr:col>
      <xdr:colOff>459105</xdr:colOff>
      <xdr:row>118</xdr:row>
      <xdr:rowOff>83820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82550</xdr:colOff>
      <xdr:row>0</xdr:row>
      <xdr:rowOff>82550</xdr:rowOff>
    </xdr:from>
    <xdr:to>
      <xdr:col>2</xdr:col>
      <xdr:colOff>530860</xdr:colOff>
      <xdr:row>0</xdr:row>
      <xdr:rowOff>430530</xdr:rowOff>
    </xdr:to>
    <xdr:pic>
      <xdr:nvPicPr>
        <xdr:cNvPr id="5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>
        <a:xfrm>
          <a:off x="141605" y="82550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52705</xdr:colOff>
      <xdr:row>62</xdr:row>
      <xdr:rowOff>149860</xdr:rowOff>
    </xdr:from>
    <xdr:to>
      <xdr:col>7</xdr:col>
      <xdr:colOff>129540</xdr:colOff>
      <xdr:row>80</xdr:row>
      <xdr:rowOff>8890</xdr:rowOff>
    </xdr:to>
    <xdr:graphicFrame macro="">
      <xdr:nvGraphicFramePr>
        <xdr:cNvPr id="19" name="グラフ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203200</xdr:colOff>
      <xdr:row>62</xdr:row>
      <xdr:rowOff>175895</xdr:rowOff>
    </xdr:from>
    <xdr:to>
      <xdr:col>13</xdr:col>
      <xdr:colOff>319405</xdr:colOff>
      <xdr:row>80</xdr:row>
      <xdr:rowOff>52705</xdr:rowOff>
    </xdr:to>
    <xdr:graphicFrame macro="">
      <xdr:nvGraphicFramePr>
        <xdr:cNvPr id="39" name="グラフ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438150</xdr:colOff>
      <xdr:row>63</xdr:row>
      <xdr:rowOff>9525</xdr:rowOff>
    </xdr:from>
    <xdr:to>
      <xdr:col>18</xdr:col>
      <xdr:colOff>732790</xdr:colOff>
      <xdr:row>82</xdr:row>
      <xdr:rowOff>147955</xdr:rowOff>
    </xdr:to>
    <xdr:graphicFrame macro="">
      <xdr:nvGraphicFramePr>
        <xdr:cNvPr id="42" name="グラフ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34925</xdr:colOff>
      <xdr:row>83</xdr:row>
      <xdr:rowOff>54610</xdr:rowOff>
    </xdr:from>
    <xdr:to>
      <xdr:col>7</xdr:col>
      <xdr:colOff>168910</xdr:colOff>
      <xdr:row>102</xdr:row>
      <xdr:rowOff>189230</xdr:rowOff>
    </xdr:to>
    <xdr:graphicFrame macro="">
      <xdr:nvGraphicFramePr>
        <xdr:cNvPr id="51" name="グラフ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232410</xdr:colOff>
      <xdr:row>83</xdr:row>
      <xdr:rowOff>67945</xdr:rowOff>
    </xdr:from>
    <xdr:to>
      <xdr:col>13</xdr:col>
      <xdr:colOff>364490</xdr:colOff>
      <xdr:row>103</xdr:row>
      <xdr:rowOff>2540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447675</xdr:colOff>
      <xdr:row>83</xdr:row>
      <xdr:rowOff>90805</xdr:rowOff>
    </xdr:from>
    <xdr:to>
      <xdr:col>18</xdr:col>
      <xdr:colOff>749300</xdr:colOff>
      <xdr:row>102</xdr:row>
      <xdr:rowOff>177165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31115</xdr:colOff>
      <xdr:row>104</xdr:row>
      <xdr:rowOff>10795</xdr:rowOff>
    </xdr:from>
    <xdr:to>
      <xdr:col>7</xdr:col>
      <xdr:colOff>149225</xdr:colOff>
      <xdr:row>121</xdr:row>
      <xdr:rowOff>87630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210185</xdr:colOff>
      <xdr:row>103</xdr:row>
      <xdr:rowOff>92710</xdr:rowOff>
    </xdr:from>
    <xdr:to>
      <xdr:col>13</xdr:col>
      <xdr:colOff>342265</xdr:colOff>
      <xdr:row>123</xdr:row>
      <xdr:rowOff>27305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137160</xdr:colOff>
      <xdr:row>0</xdr:row>
      <xdr:rowOff>100330</xdr:rowOff>
    </xdr:from>
    <xdr:to>
      <xdr:col>2</xdr:col>
      <xdr:colOff>585470</xdr:colOff>
      <xdr:row>0</xdr:row>
      <xdr:rowOff>448310</xdr:rowOff>
    </xdr:to>
    <xdr:pic>
      <xdr:nvPicPr>
        <xdr:cNvPr id="6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>
        <a:xfrm>
          <a:off x="196215" y="100330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252095</xdr:colOff>
      <xdr:row>0</xdr:row>
      <xdr:rowOff>309880</xdr:rowOff>
    </xdr:from>
    <xdr:to>
      <xdr:col>9</xdr:col>
      <xdr:colOff>866775</xdr:colOff>
      <xdr:row>14</xdr:row>
      <xdr:rowOff>43180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36195</xdr:colOff>
      <xdr:row>15</xdr:row>
      <xdr:rowOff>36195</xdr:rowOff>
    </xdr:from>
    <xdr:to>
      <xdr:col>2</xdr:col>
      <xdr:colOff>499745</xdr:colOff>
      <xdr:row>16</xdr:row>
      <xdr:rowOff>184150</xdr:rowOff>
    </xdr:to>
    <xdr:pic>
      <xdr:nvPicPr>
        <xdr:cNvPr id="3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5250" y="3251835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40005</xdr:colOff>
      <xdr:row>2</xdr:row>
      <xdr:rowOff>124460</xdr:rowOff>
    </xdr:from>
    <xdr:to>
      <xdr:col>16</xdr:col>
      <xdr:colOff>968375</xdr:colOff>
      <xdr:row>3</xdr:row>
      <xdr:rowOff>60960</xdr:rowOff>
    </xdr:to>
    <xdr:pic>
      <xdr:nvPicPr>
        <xdr:cNvPr id="2" name="Image 1" descr="C:\Users\hidekikoike\Desktop\black_logo_transparent.pngblack_logo_transparent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9997440" y="848360"/>
          <a:ext cx="1553210" cy="3479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N16" sqref="N16"/>
    </sheetView>
  </sheetViews>
  <sheetFormatPr defaultColWidth="8.88671875" defaultRowHeight="13.2" x14ac:dyDescent="0.25"/>
  <sheetData/>
  <phoneticPr fontId="19"/>
  <pageMargins left="0.75" right="0.75" top="1" bottom="1" header="0.51180555555555596" footer="0.5118055555555559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286C6-2101-4110-ADB5-07561474D3C1}">
  <dimension ref="B1:P55"/>
  <sheetViews>
    <sheetView zoomScale="70" zoomScaleNormal="70" workbookViewId="0">
      <pane xSplit="2" ySplit="1" topLeftCell="C2" activePane="bottomRight" state="frozen"/>
      <selection pane="topRight"/>
      <selection pane="bottomLeft"/>
      <selection pane="bottomRight" activeCell="G8" sqref="G8"/>
    </sheetView>
  </sheetViews>
  <sheetFormatPr defaultColWidth="14.44140625" defaultRowHeight="15.75" customHeight="1" x14ac:dyDescent="0.25"/>
  <cols>
    <col min="1" max="1" width="0.88671875" customWidth="1"/>
    <col min="2" max="2" width="15.88671875" customWidth="1"/>
    <col min="3" max="3" width="16" customWidth="1"/>
    <col min="4" max="5" width="12.6640625" customWidth="1"/>
    <col min="6" max="6" width="7.33203125" customWidth="1"/>
    <col min="7" max="8" width="12.6640625" customWidth="1"/>
    <col min="9" max="9" width="7.33203125" customWidth="1"/>
    <col min="10" max="10" width="24.21875" customWidth="1"/>
    <col min="11" max="11" width="11.21875" customWidth="1"/>
    <col min="12" max="12" width="32" customWidth="1"/>
    <col min="13" max="13" width="24.88671875" customWidth="1"/>
    <col min="14" max="14" width="28.21875" customWidth="1"/>
    <col min="15" max="15" width="18.5546875" customWidth="1"/>
    <col min="16" max="16" width="22.21875" customWidth="1"/>
  </cols>
  <sheetData>
    <row r="1" spans="2:16" ht="37.799999999999997" x14ac:dyDescent="0.25">
      <c r="B1" s="192" t="s">
        <v>443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16.2" x14ac:dyDescent="0.45">
      <c r="B2" s="194" t="s">
        <v>150</v>
      </c>
      <c r="C2" s="196" t="s">
        <v>234</v>
      </c>
      <c r="D2" s="198" t="s">
        <v>235</v>
      </c>
      <c r="E2" s="195"/>
      <c r="F2" s="195"/>
      <c r="G2" s="198" t="s">
        <v>80</v>
      </c>
      <c r="H2" s="195"/>
      <c r="I2" s="195"/>
      <c r="J2" s="199" t="s">
        <v>236</v>
      </c>
      <c r="K2" s="200"/>
      <c r="L2" s="200"/>
      <c r="M2" s="200"/>
      <c r="N2" s="200"/>
      <c r="O2" s="200"/>
      <c r="P2" s="201"/>
    </row>
    <row r="3" spans="2:16" ht="15.75" customHeight="1" x14ac:dyDescent="0.45">
      <c r="B3" s="195"/>
      <c r="C3" s="197"/>
      <c r="D3" s="24" t="s">
        <v>237</v>
      </c>
      <c r="E3" s="24" t="s">
        <v>238</v>
      </c>
      <c r="F3" s="25" t="s">
        <v>108</v>
      </c>
      <c r="G3" s="24" t="s">
        <v>237</v>
      </c>
      <c r="H3" s="24" t="s">
        <v>238</v>
      </c>
      <c r="I3" s="25" t="s">
        <v>108</v>
      </c>
      <c r="J3" s="45" t="s">
        <v>239</v>
      </c>
      <c r="K3" s="24" t="s">
        <v>240</v>
      </c>
      <c r="L3" s="45" t="s">
        <v>241</v>
      </c>
      <c r="M3" s="46" t="s">
        <v>242</v>
      </c>
      <c r="N3" s="47" t="s">
        <v>243</v>
      </c>
      <c r="O3" s="46" t="s">
        <v>244</v>
      </c>
      <c r="P3" s="47" t="s">
        <v>245</v>
      </c>
    </row>
    <row r="4" spans="2:16" ht="19.2" x14ac:dyDescent="0.55000000000000004">
      <c r="B4" s="190" t="s">
        <v>246</v>
      </c>
      <c r="C4" s="191"/>
      <c r="D4" s="26">
        <f t="shared" ref="D4:H4" si="0">SUM(D5:D7)</f>
        <v>396000</v>
      </c>
      <c r="E4" s="26">
        <f t="shared" si="0"/>
        <v>432000</v>
      </c>
      <c r="F4" s="27">
        <f t="shared" ref="F4:F55" si="1">D4/E4</f>
        <v>0.91666666666666663</v>
      </c>
      <c r="G4" s="26">
        <f t="shared" si="0"/>
        <v>468000</v>
      </c>
      <c r="H4" s="26">
        <f t="shared" si="0"/>
        <v>504000</v>
      </c>
      <c r="I4" s="27">
        <f t="shared" ref="I4:I55" si="2">G4/H4</f>
        <v>0.9285714285714286</v>
      </c>
      <c r="J4" s="48">
        <f t="shared" ref="J4:J55" si="3">(G4-D4)/D4</f>
        <v>0.18181818181818182</v>
      </c>
      <c r="K4" s="49">
        <f t="shared" ref="K4:O4" si="4">SUM(K5:K7)</f>
        <v>39600</v>
      </c>
      <c r="L4" s="26">
        <f t="shared" ref="L4:L55" si="5">G4/K4</f>
        <v>11.818181818181818</v>
      </c>
      <c r="M4" s="49">
        <f t="shared" si="4"/>
        <v>3960</v>
      </c>
      <c r="N4" s="26">
        <f t="shared" ref="N4:N55" si="6">D4/M4</f>
        <v>100</v>
      </c>
      <c r="O4" s="49">
        <f t="shared" si="4"/>
        <v>3875</v>
      </c>
      <c r="P4" s="26">
        <f t="shared" ref="P4:P55" si="7">D4/O4</f>
        <v>102.19354838709677</v>
      </c>
    </row>
    <row r="5" spans="2:16" ht="19.2" x14ac:dyDescent="0.55000000000000004">
      <c r="B5" s="190" t="s">
        <v>247</v>
      </c>
      <c r="C5" s="191"/>
      <c r="D5" s="26">
        <f t="shared" ref="D5:H7" si="8">D9+D13+D17+D21+D25+D29+D33+D37+D41+D45+D49+D53</f>
        <v>120000</v>
      </c>
      <c r="E5" s="26">
        <f t="shared" si="8"/>
        <v>132000</v>
      </c>
      <c r="F5" s="27">
        <f t="shared" si="1"/>
        <v>0.90909090909090906</v>
      </c>
      <c r="G5" s="26">
        <f t="shared" si="8"/>
        <v>144000</v>
      </c>
      <c r="H5" s="26">
        <f t="shared" si="8"/>
        <v>156000</v>
      </c>
      <c r="I5" s="27">
        <f t="shared" si="2"/>
        <v>0.92307692307692313</v>
      </c>
      <c r="J5" s="48">
        <f t="shared" si="3"/>
        <v>0.2</v>
      </c>
      <c r="K5" s="49">
        <f t="shared" ref="K5:O7" si="9">K9+K13+K17+K21+K25+K29+K33+K37+K41+K45+K49+K53</f>
        <v>12000</v>
      </c>
      <c r="L5" s="26">
        <f t="shared" si="5"/>
        <v>12</v>
      </c>
      <c r="M5" s="49">
        <f t="shared" si="9"/>
        <v>1200</v>
      </c>
      <c r="N5" s="26">
        <f t="shared" si="6"/>
        <v>100</v>
      </c>
      <c r="O5" s="49">
        <f t="shared" si="9"/>
        <v>1175</v>
      </c>
      <c r="P5" s="26">
        <f t="shared" si="7"/>
        <v>102.12765957446808</v>
      </c>
    </row>
    <row r="6" spans="2:16" ht="19.2" x14ac:dyDescent="0.55000000000000004">
      <c r="B6" s="190" t="s">
        <v>248</v>
      </c>
      <c r="C6" s="191"/>
      <c r="D6" s="26">
        <f t="shared" si="8"/>
        <v>132000</v>
      </c>
      <c r="E6" s="26">
        <f t="shared" si="8"/>
        <v>144000</v>
      </c>
      <c r="F6" s="27">
        <f t="shared" si="1"/>
        <v>0.91666666666666663</v>
      </c>
      <c r="G6" s="26">
        <f t="shared" si="8"/>
        <v>156000</v>
      </c>
      <c r="H6" s="26">
        <f t="shared" si="8"/>
        <v>168000</v>
      </c>
      <c r="I6" s="27">
        <f t="shared" si="2"/>
        <v>0.9285714285714286</v>
      </c>
      <c r="J6" s="48">
        <f t="shared" si="3"/>
        <v>0.18181818181818182</v>
      </c>
      <c r="K6" s="49">
        <f t="shared" si="9"/>
        <v>13200</v>
      </c>
      <c r="L6" s="26">
        <f t="shared" si="5"/>
        <v>11.818181818181818</v>
      </c>
      <c r="M6" s="49">
        <f t="shared" si="9"/>
        <v>1320</v>
      </c>
      <c r="N6" s="26">
        <f t="shared" si="6"/>
        <v>100</v>
      </c>
      <c r="O6" s="49">
        <f t="shared" si="9"/>
        <v>1290</v>
      </c>
      <c r="P6" s="26">
        <f t="shared" si="7"/>
        <v>102.32558139534883</v>
      </c>
    </row>
    <row r="7" spans="2:16" ht="19.2" x14ac:dyDescent="0.55000000000000004">
      <c r="B7" s="190" t="s">
        <v>249</v>
      </c>
      <c r="C7" s="191"/>
      <c r="D7" s="26">
        <f t="shared" si="8"/>
        <v>144000</v>
      </c>
      <c r="E7" s="26">
        <f t="shared" si="8"/>
        <v>156000</v>
      </c>
      <c r="F7" s="27">
        <f t="shared" si="1"/>
        <v>0.92307692307692313</v>
      </c>
      <c r="G7" s="26">
        <f t="shared" si="8"/>
        <v>168000</v>
      </c>
      <c r="H7" s="26">
        <f t="shared" si="8"/>
        <v>180000</v>
      </c>
      <c r="I7" s="27">
        <f t="shared" si="2"/>
        <v>0.93333333333333335</v>
      </c>
      <c r="J7" s="48">
        <f t="shared" si="3"/>
        <v>0.16666666666666666</v>
      </c>
      <c r="K7" s="49">
        <f t="shared" si="9"/>
        <v>14400</v>
      </c>
      <c r="L7" s="26">
        <f t="shared" si="5"/>
        <v>11.666666666666666</v>
      </c>
      <c r="M7" s="49">
        <f t="shared" si="9"/>
        <v>1440</v>
      </c>
      <c r="N7" s="26">
        <f t="shared" si="6"/>
        <v>100</v>
      </c>
      <c r="O7" s="49">
        <f t="shared" si="9"/>
        <v>1410</v>
      </c>
      <c r="P7" s="26">
        <f t="shared" si="7"/>
        <v>102.12765957446808</v>
      </c>
    </row>
    <row r="8" spans="2:16" ht="16.2" x14ac:dyDescent="0.45">
      <c r="B8" s="28">
        <v>42736</v>
      </c>
      <c r="C8" s="29" t="s">
        <v>246</v>
      </c>
      <c r="D8" s="30">
        <f t="shared" ref="D8:H8" si="10">SUM(D9:D11)</f>
        <v>6000</v>
      </c>
      <c r="E8" s="30">
        <f t="shared" si="10"/>
        <v>9000</v>
      </c>
      <c r="F8" s="31">
        <f t="shared" si="1"/>
        <v>0.66666666666666663</v>
      </c>
      <c r="G8" s="30">
        <f t="shared" si="10"/>
        <v>12000</v>
      </c>
      <c r="H8" s="30">
        <f t="shared" si="10"/>
        <v>15000</v>
      </c>
      <c r="I8" s="31">
        <f t="shared" si="2"/>
        <v>0.8</v>
      </c>
      <c r="J8" s="50">
        <f t="shared" si="3"/>
        <v>1</v>
      </c>
      <c r="K8" s="51">
        <f t="shared" ref="K8:O8" si="11">SUM(K9:K11)</f>
        <v>600</v>
      </c>
      <c r="L8" s="30">
        <f t="shared" si="5"/>
        <v>20</v>
      </c>
      <c r="M8" s="51">
        <f t="shared" si="11"/>
        <v>60</v>
      </c>
      <c r="N8" s="30">
        <f t="shared" si="6"/>
        <v>100</v>
      </c>
      <c r="O8" s="51">
        <f t="shared" si="11"/>
        <v>35</v>
      </c>
      <c r="P8" s="30">
        <f t="shared" si="7"/>
        <v>171.42857142857142</v>
      </c>
    </row>
    <row r="9" spans="2:16" ht="15.75" customHeight="1" x14ac:dyDescent="0.45">
      <c r="B9" s="32"/>
      <c r="C9" s="29" t="s">
        <v>250</v>
      </c>
      <c r="D9" s="33">
        <v>1000</v>
      </c>
      <c r="E9" s="33">
        <v>2000</v>
      </c>
      <c r="F9" s="31">
        <f t="shared" si="1"/>
        <v>0.5</v>
      </c>
      <c r="G9" s="33">
        <v>3000</v>
      </c>
      <c r="H9" s="33">
        <v>4000</v>
      </c>
      <c r="I9" s="31">
        <f t="shared" si="2"/>
        <v>0.75</v>
      </c>
      <c r="J9" s="50">
        <f t="shared" si="3"/>
        <v>2</v>
      </c>
      <c r="K9" s="52">
        <v>100</v>
      </c>
      <c r="L9" s="30">
        <f t="shared" si="5"/>
        <v>30</v>
      </c>
      <c r="M9" s="52">
        <v>10</v>
      </c>
      <c r="N9" s="30">
        <f t="shared" si="6"/>
        <v>100</v>
      </c>
      <c r="O9" s="52">
        <v>5</v>
      </c>
      <c r="P9" s="30">
        <f t="shared" si="7"/>
        <v>200</v>
      </c>
    </row>
    <row r="10" spans="2:16" ht="15.75" customHeight="1" x14ac:dyDescent="0.45">
      <c r="B10" s="32"/>
      <c r="C10" s="29" t="s">
        <v>251</v>
      </c>
      <c r="D10" s="33">
        <v>2000</v>
      </c>
      <c r="E10" s="33">
        <v>3000</v>
      </c>
      <c r="F10" s="31">
        <f t="shared" si="1"/>
        <v>0.66666666666666663</v>
      </c>
      <c r="G10" s="33">
        <v>4000</v>
      </c>
      <c r="H10" s="33">
        <v>5000</v>
      </c>
      <c r="I10" s="31">
        <f t="shared" si="2"/>
        <v>0.8</v>
      </c>
      <c r="J10" s="50">
        <f t="shared" si="3"/>
        <v>1</v>
      </c>
      <c r="K10" s="52">
        <v>200</v>
      </c>
      <c r="L10" s="30">
        <f t="shared" si="5"/>
        <v>20</v>
      </c>
      <c r="M10" s="52">
        <v>20</v>
      </c>
      <c r="N10" s="30">
        <f t="shared" si="6"/>
        <v>100</v>
      </c>
      <c r="O10" s="52">
        <v>10</v>
      </c>
      <c r="P10" s="30">
        <f t="shared" si="7"/>
        <v>200</v>
      </c>
    </row>
    <row r="11" spans="2:16" ht="16.2" x14ac:dyDescent="0.45">
      <c r="B11" s="32"/>
      <c r="C11" s="29" t="s">
        <v>252</v>
      </c>
      <c r="D11" s="33">
        <v>3000</v>
      </c>
      <c r="E11" s="33">
        <v>4000</v>
      </c>
      <c r="F11" s="31">
        <f t="shared" si="1"/>
        <v>0.75</v>
      </c>
      <c r="G11" s="33">
        <v>5000</v>
      </c>
      <c r="H11" s="33">
        <v>6000</v>
      </c>
      <c r="I11" s="31">
        <f t="shared" si="2"/>
        <v>0.83333333333333337</v>
      </c>
      <c r="J11" s="50">
        <f t="shared" si="3"/>
        <v>0.66666666666666663</v>
      </c>
      <c r="K11" s="52">
        <v>300</v>
      </c>
      <c r="L11" s="30">
        <f t="shared" si="5"/>
        <v>16.666666666666668</v>
      </c>
      <c r="M11" s="52">
        <v>30</v>
      </c>
      <c r="N11" s="30">
        <f t="shared" si="6"/>
        <v>100</v>
      </c>
      <c r="O11" s="52">
        <v>20</v>
      </c>
      <c r="P11" s="30">
        <f t="shared" si="7"/>
        <v>150</v>
      </c>
    </row>
    <row r="12" spans="2:16" ht="15.75" customHeight="1" x14ac:dyDescent="0.45">
      <c r="B12" s="34">
        <v>42767</v>
      </c>
      <c r="C12" s="35" t="s">
        <v>246</v>
      </c>
      <c r="D12" s="36">
        <f t="shared" ref="D12:H12" si="12">SUM(D13:D15)</f>
        <v>15000</v>
      </c>
      <c r="E12" s="36">
        <f t="shared" si="12"/>
        <v>18000</v>
      </c>
      <c r="F12" s="37">
        <f t="shared" si="1"/>
        <v>0.83333333333333337</v>
      </c>
      <c r="G12" s="36">
        <f t="shared" si="12"/>
        <v>21000</v>
      </c>
      <c r="H12" s="36">
        <f t="shared" si="12"/>
        <v>24000</v>
      </c>
      <c r="I12" s="37">
        <f t="shared" si="2"/>
        <v>0.875</v>
      </c>
      <c r="J12" s="53">
        <f t="shared" si="3"/>
        <v>0.4</v>
      </c>
      <c r="K12" s="54">
        <f t="shared" ref="K12:O12" si="13">SUM(K13:K15)</f>
        <v>1500</v>
      </c>
      <c r="L12" s="36">
        <f t="shared" si="5"/>
        <v>14</v>
      </c>
      <c r="M12" s="54">
        <f t="shared" si="13"/>
        <v>150</v>
      </c>
      <c r="N12" s="36">
        <f t="shared" si="6"/>
        <v>100</v>
      </c>
      <c r="O12" s="54">
        <f t="shared" si="13"/>
        <v>90</v>
      </c>
      <c r="P12" s="36">
        <f t="shared" si="7"/>
        <v>166.66666666666666</v>
      </c>
    </row>
    <row r="13" spans="2:16" ht="15.75" customHeight="1" x14ac:dyDescent="0.45">
      <c r="B13" s="34"/>
      <c r="C13" s="35" t="s">
        <v>250</v>
      </c>
      <c r="D13" s="38">
        <v>4000</v>
      </c>
      <c r="E13" s="38">
        <v>5000</v>
      </c>
      <c r="F13" s="37">
        <f t="shared" si="1"/>
        <v>0.8</v>
      </c>
      <c r="G13" s="38">
        <v>6000</v>
      </c>
      <c r="H13" s="38">
        <v>7000</v>
      </c>
      <c r="I13" s="37">
        <f t="shared" si="2"/>
        <v>0.8571428571428571</v>
      </c>
      <c r="J13" s="53">
        <f t="shared" si="3"/>
        <v>0.5</v>
      </c>
      <c r="K13" s="55">
        <v>400</v>
      </c>
      <c r="L13" s="36">
        <f t="shared" si="5"/>
        <v>15</v>
      </c>
      <c r="M13" s="55">
        <v>40</v>
      </c>
      <c r="N13" s="36">
        <f t="shared" si="6"/>
        <v>100</v>
      </c>
      <c r="O13" s="55">
        <v>20</v>
      </c>
      <c r="P13" s="36">
        <f t="shared" si="7"/>
        <v>200</v>
      </c>
    </row>
    <row r="14" spans="2:16" ht="15.75" customHeight="1" x14ac:dyDescent="0.45">
      <c r="B14" s="34"/>
      <c r="C14" s="35" t="s">
        <v>251</v>
      </c>
      <c r="D14" s="38">
        <v>5000</v>
      </c>
      <c r="E14" s="38">
        <v>6000</v>
      </c>
      <c r="F14" s="37">
        <f t="shared" si="1"/>
        <v>0.83333333333333337</v>
      </c>
      <c r="G14" s="38">
        <v>7000</v>
      </c>
      <c r="H14" s="38">
        <v>8000</v>
      </c>
      <c r="I14" s="37">
        <f t="shared" si="2"/>
        <v>0.875</v>
      </c>
      <c r="J14" s="53">
        <f t="shared" si="3"/>
        <v>0.4</v>
      </c>
      <c r="K14" s="55">
        <v>500</v>
      </c>
      <c r="L14" s="36">
        <f t="shared" si="5"/>
        <v>14</v>
      </c>
      <c r="M14" s="55">
        <v>50</v>
      </c>
      <c r="N14" s="36">
        <f t="shared" si="6"/>
        <v>100</v>
      </c>
      <c r="O14" s="55">
        <v>30</v>
      </c>
      <c r="P14" s="36">
        <f t="shared" si="7"/>
        <v>166.66666666666666</v>
      </c>
    </row>
    <row r="15" spans="2:16" ht="15.75" customHeight="1" x14ac:dyDescent="0.45">
      <c r="B15" s="34"/>
      <c r="C15" s="35" t="s">
        <v>252</v>
      </c>
      <c r="D15" s="38">
        <v>6000</v>
      </c>
      <c r="E15" s="38">
        <v>7000</v>
      </c>
      <c r="F15" s="37">
        <f t="shared" si="1"/>
        <v>0.8571428571428571</v>
      </c>
      <c r="G15" s="38">
        <v>8000</v>
      </c>
      <c r="H15" s="38">
        <v>9000</v>
      </c>
      <c r="I15" s="37">
        <f t="shared" si="2"/>
        <v>0.88888888888888884</v>
      </c>
      <c r="J15" s="53">
        <f t="shared" si="3"/>
        <v>0.33333333333333331</v>
      </c>
      <c r="K15" s="55">
        <v>600</v>
      </c>
      <c r="L15" s="36">
        <f t="shared" si="5"/>
        <v>13.333333333333334</v>
      </c>
      <c r="M15" s="55">
        <v>60</v>
      </c>
      <c r="N15" s="36">
        <f t="shared" si="6"/>
        <v>100</v>
      </c>
      <c r="O15" s="55">
        <v>40</v>
      </c>
      <c r="P15" s="36">
        <f t="shared" si="7"/>
        <v>150</v>
      </c>
    </row>
    <row r="16" spans="2:16" ht="15.75" customHeight="1" x14ac:dyDescent="0.45">
      <c r="B16" s="39">
        <v>42795</v>
      </c>
      <c r="C16" s="29" t="s">
        <v>246</v>
      </c>
      <c r="D16" s="30">
        <f t="shared" ref="D16:H16" si="14">SUM(D17:D19)</f>
        <v>15000</v>
      </c>
      <c r="E16" s="30">
        <f t="shared" si="14"/>
        <v>18000</v>
      </c>
      <c r="F16" s="31">
        <f t="shared" si="1"/>
        <v>0.83333333333333337</v>
      </c>
      <c r="G16" s="30">
        <f t="shared" si="14"/>
        <v>21000</v>
      </c>
      <c r="H16" s="30">
        <f t="shared" si="14"/>
        <v>24000</v>
      </c>
      <c r="I16" s="31">
        <f t="shared" si="2"/>
        <v>0.875</v>
      </c>
      <c r="J16" s="50">
        <f t="shared" si="3"/>
        <v>0.4</v>
      </c>
      <c r="K16" s="51">
        <f t="shared" ref="K16:O16" si="15">SUM(K17:K19)</f>
        <v>1500</v>
      </c>
      <c r="L16" s="30">
        <f t="shared" si="5"/>
        <v>14</v>
      </c>
      <c r="M16" s="51">
        <f t="shared" si="15"/>
        <v>150</v>
      </c>
      <c r="N16" s="30">
        <f t="shared" si="6"/>
        <v>100</v>
      </c>
      <c r="O16" s="51">
        <f t="shared" si="15"/>
        <v>150</v>
      </c>
      <c r="P16" s="30">
        <f t="shared" si="7"/>
        <v>100</v>
      </c>
    </row>
    <row r="17" spans="2:16" ht="15.75" customHeight="1" x14ac:dyDescent="0.45">
      <c r="B17" s="39"/>
      <c r="C17" s="29" t="s">
        <v>250</v>
      </c>
      <c r="D17" s="33">
        <v>4000</v>
      </c>
      <c r="E17" s="33">
        <v>5000</v>
      </c>
      <c r="F17" s="31">
        <f t="shared" si="1"/>
        <v>0.8</v>
      </c>
      <c r="G17" s="33">
        <v>6000</v>
      </c>
      <c r="H17" s="33">
        <v>7000</v>
      </c>
      <c r="I17" s="31">
        <f t="shared" si="2"/>
        <v>0.8571428571428571</v>
      </c>
      <c r="J17" s="50">
        <f t="shared" si="3"/>
        <v>0.5</v>
      </c>
      <c r="K17" s="52">
        <v>400</v>
      </c>
      <c r="L17" s="30">
        <f t="shared" si="5"/>
        <v>15</v>
      </c>
      <c r="M17" s="52">
        <v>40</v>
      </c>
      <c r="N17" s="30">
        <f t="shared" si="6"/>
        <v>100</v>
      </c>
      <c r="O17" s="52">
        <v>40</v>
      </c>
      <c r="P17" s="30">
        <f t="shared" si="7"/>
        <v>100</v>
      </c>
    </row>
    <row r="18" spans="2:16" ht="15.75" customHeight="1" x14ac:dyDescent="0.45">
      <c r="B18" s="39"/>
      <c r="C18" s="29" t="s">
        <v>251</v>
      </c>
      <c r="D18" s="33">
        <v>5000</v>
      </c>
      <c r="E18" s="33">
        <v>6000</v>
      </c>
      <c r="F18" s="31">
        <f t="shared" si="1"/>
        <v>0.83333333333333337</v>
      </c>
      <c r="G18" s="33">
        <v>7000</v>
      </c>
      <c r="H18" s="33">
        <v>8000</v>
      </c>
      <c r="I18" s="31">
        <f t="shared" si="2"/>
        <v>0.875</v>
      </c>
      <c r="J18" s="50">
        <f t="shared" si="3"/>
        <v>0.4</v>
      </c>
      <c r="K18" s="52">
        <v>500</v>
      </c>
      <c r="L18" s="30">
        <f t="shared" si="5"/>
        <v>14</v>
      </c>
      <c r="M18" s="52">
        <v>50</v>
      </c>
      <c r="N18" s="30">
        <f t="shared" si="6"/>
        <v>100</v>
      </c>
      <c r="O18" s="52">
        <v>50</v>
      </c>
      <c r="P18" s="30">
        <f t="shared" si="7"/>
        <v>100</v>
      </c>
    </row>
    <row r="19" spans="2:16" ht="15.75" customHeight="1" x14ac:dyDescent="0.45">
      <c r="B19" s="39"/>
      <c r="C19" s="29" t="s">
        <v>252</v>
      </c>
      <c r="D19" s="33">
        <v>6000</v>
      </c>
      <c r="E19" s="33">
        <v>7000</v>
      </c>
      <c r="F19" s="31">
        <f t="shared" si="1"/>
        <v>0.8571428571428571</v>
      </c>
      <c r="G19" s="33">
        <v>8000</v>
      </c>
      <c r="H19" s="33">
        <v>9000</v>
      </c>
      <c r="I19" s="31">
        <f t="shared" si="2"/>
        <v>0.88888888888888884</v>
      </c>
      <c r="J19" s="50">
        <f t="shared" si="3"/>
        <v>0.33333333333333331</v>
      </c>
      <c r="K19" s="52">
        <v>600</v>
      </c>
      <c r="L19" s="30">
        <f t="shared" si="5"/>
        <v>13.333333333333334</v>
      </c>
      <c r="M19" s="52">
        <v>60</v>
      </c>
      <c r="N19" s="30">
        <f t="shared" si="6"/>
        <v>100</v>
      </c>
      <c r="O19" s="52">
        <v>60</v>
      </c>
      <c r="P19" s="30">
        <f t="shared" si="7"/>
        <v>100</v>
      </c>
    </row>
    <row r="20" spans="2:16" ht="15.75" customHeight="1" x14ac:dyDescent="0.45">
      <c r="B20" s="34">
        <v>42826</v>
      </c>
      <c r="C20" s="35" t="s">
        <v>246</v>
      </c>
      <c r="D20" s="36">
        <f t="shared" ref="D20:H20" si="16">SUM(D21:D23)</f>
        <v>24000</v>
      </c>
      <c r="E20" s="36">
        <f t="shared" si="16"/>
        <v>27000</v>
      </c>
      <c r="F20" s="37">
        <f t="shared" si="1"/>
        <v>0.88888888888888884</v>
      </c>
      <c r="G20" s="36">
        <f t="shared" si="16"/>
        <v>30000</v>
      </c>
      <c r="H20" s="36">
        <f t="shared" si="16"/>
        <v>33000</v>
      </c>
      <c r="I20" s="37">
        <f t="shared" si="2"/>
        <v>0.90909090909090906</v>
      </c>
      <c r="J20" s="53">
        <f t="shared" si="3"/>
        <v>0.25</v>
      </c>
      <c r="K20" s="54">
        <f t="shared" ref="K20:O20" si="17">SUM(K21:K23)</f>
        <v>2400</v>
      </c>
      <c r="L20" s="36">
        <f t="shared" si="5"/>
        <v>12.5</v>
      </c>
      <c r="M20" s="54">
        <f t="shared" si="17"/>
        <v>240</v>
      </c>
      <c r="N20" s="36">
        <f t="shared" si="6"/>
        <v>100</v>
      </c>
      <c r="O20" s="54">
        <f t="shared" si="17"/>
        <v>240</v>
      </c>
      <c r="P20" s="36">
        <f t="shared" si="7"/>
        <v>100</v>
      </c>
    </row>
    <row r="21" spans="2:16" ht="15.75" customHeight="1" x14ac:dyDescent="0.45">
      <c r="B21" s="34"/>
      <c r="C21" s="35" t="s">
        <v>250</v>
      </c>
      <c r="D21" s="38">
        <v>7000</v>
      </c>
      <c r="E21" s="38">
        <v>8000</v>
      </c>
      <c r="F21" s="37">
        <f t="shared" si="1"/>
        <v>0.875</v>
      </c>
      <c r="G21" s="38">
        <v>9000</v>
      </c>
      <c r="H21" s="38">
        <v>10000</v>
      </c>
      <c r="I21" s="37">
        <f t="shared" si="2"/>
        <v>0.9</v>
      </c>
      <c r="J21" s="53">
        <f t="shared" si="3"/>
        <v>0.2857142857142857</v>
      </c>
      <c r="K21" s="55">
        <v>700</v>
      </c>
      <c r="L21" s="36">
        <f t="shared" si="5"/>
        <v>12.857142857142858</v>
      </c>
      <c r="M21" s="55">
        <v>70</v>
      </c>
      <c r="N21" s="36">
        <f t="shared" si="6"/>
        <v>100</v>
      </c>
      <c r="O21" s="55">
        <v>70</v>
      </c>
      <c r="P21" s="36">
        <f t="shared" si="7"/>
        <v>100</v>
      </c>
    </row>
    <row r="22" spans="2:16" ht="15.75" customHeight="1" x14ac:dyDescent="0.45">
      <c r="B22" s="34"/>
      <c r="C22" s="35" t="s">
        <v>251</v>
      </c>
      <c r="D22" s="38">
        <v>8000</v>
      </c>
      <c r="E22" s="38">
        <v>9000</v>
      </c>
      <c r="F22" s="37">
        <f t="shared" si="1"/>
        <v>0.88888888888888884</v>
      </c>
      <c r="G22" s="38">
        <v>10000</v>
      </c>
      <c r="H22" s="38">
        <v>11000</v>
      </c>
      <c r="I22" s="37">
        <f t="shared" si="2"/>
        <v>0.90909090909090906</v>
      </c>
      <c r="J22" s="53">
        <f t="shared" si="3"/>
        <v>0.25</v>
      </c>
      <c r="K22" s="55">
        <v>800</v>
      </c>
      <c r="L22" s="36">
        <f t="shared" si="5"/>
        <v>12.5</v>
      </c>
      <c r="M22" s="55">
        <v>80</v>
      </c>
      <c r="N22" s="36">
        <f t="shared" si="6"/>
        <v>100</v>
      </c>
      <c r="O22" s="55">
        <v>80</v>
      </c>
      <c r="P22" s="36">
        <f t="shared" si="7"/>
        <v>100</v>
      </c>
    </row>
    <row r="23" spans="2:16" ht="15.75" customHeight="1" x14ac:dyDescent="0.45">
      <c r="B23" s="40"/>
      <c r="C23" s="35" t="s">
        <v>252</v>
      </c>
      <c r="D23" s="38">
        <v>9000</v>
      </c>
      <c r="E23" s="38">
        <v>10000</v>
      </c>
      <c r="F23" s="37">
        <f t="shared" si="1"/>
        <v>0.9</v>
      </c>
      <c r="G23" s="38">
        <v>11000</v>
      </c>
      <c r="H23" s="38">
        <v>12000</v>
      </c>
      <c r="I23" s="37">
        <f t="shared" si="2"/>
        <v>0.91666666666666663</v>
      </c>
      <c r="J23" s="53">
        <f t="shared" si="3"/>
        <v>0.22222222222222221</v>
      </c>
      <c r="K23" s="55">
        <v>900</v>
      </c>
      <c r="L23" s="36">
        <f t="shared" si="5"/>
        <v>12.222222222222221</v>
      </c>
      <c r="M23" s="55">
        <v>90</v>
      </c>
      <c r="N23" s="36">
        <f t="shared" si="6"/>
        <v>100</v>
      </c>
      <c r="O23" s="55">
        <v>90</v>
      </c>
      <c r="P23" s="36">
        <f t="shared" si="7"/>
        <v>100</v>
      </c>
    </row>
    <row r="24" spans="2:16" ht="15.75" customHeight="1" x14ac:dyDescent="0.45">
      <c r="B24" s="41">
        <v>42856</v>
      </c>
      <c r="C24" s="29" t="s">
        <v>246</v>
      </c>
      <c r="D24" s="30">
        <f t="shared" ref="D24:H24" si="18">SUM(D25:D27)</f>
        <v>24000</v>
      </c>
      <c r="E24" s="30">
        <f t="shared" si="18"/>
        <v>27000</v>
      </c>
      <c r="F24" s="31">
        <f t="shared" si="1"/>
        <v>0.88888888888888884</v>
      </c>
      <c r="G24" s="30">
        <f t="shared" si="18"/>
        <v>30000</v>
      </c>
      <c r="H24" s="30">
        <f t="shared" si="18"/>
        <v>33000</v>
      </c>
      <c r="I24" s="31">
        <f t="shared" si="2"/>
        <v>0.90909090909090906</v>
      </c>
      <c r="J24" s="50">
        <f t="shared" si="3"/>
        <v>0.25</v>
      </c>
      <c r="K24" s="51">
        <f t="shared" ref="K24:O24" si="19">SUM(K25:K27)</f>
        <v>2400</v>
      </c>
      <c r="L24" s="30">
        <f t="shared" si="5"/>
        <v>12.5</v>
      </c>
      <c r="M24" s="51">
        <f t="shared" si="19"/>
        <v>240</v>
      </c>
      <c r="N24" s="30">
        <f t="shared" si="6"/>
        <v>100</v>
      </c>
      <c r="O24" s="51">
        <f t="shared" si="19"/>
        <v>240</v>
      </c>
      <c r="P24" s="30">
        <f t="shared" si="7"/>
        <v>100</v>
      </c>
    </row>
    <row r="25" spans="2:16" ht="15.75" customHeight="1" x14ac:dyDescent="0.45">
      <c r="B25" s="42"/>
      <c r="C25" s="29" t="s">
        <v>250</v>
      </c>
      <c r="D25" s="33">
        <v>7000</v>
      </c>
      <c r="E25" s="33">
        <v>8000</v>
      </c>
      <c r="F25" s="31">
        <f t="shared" si="1"/>
        <v>0.875</v>
      </c>
      <c r="G25" s="33">
        <v>9000</v>
      </c>
      <c r="H25" s="33">
        <v>10000</v>
      </c>
      <c r="I25" s="31">
        <f t="shared" si="2"/>
        <v>0.9</v>
      </c>
      <c r="J25" s="50">
        <f t="shared" si="3"/>
        <v>0.2857142857142857</v>
      </c>
      <c r="K25" s="52">
        <v>700</v>
      </c>
      <c r="L25" s="30">
        <f t="shared" si="5"/>
        <v>12.857142857142858</v>
      </c>
      <c r="M25" s="52">
        <v>70</v>
      </c>
      <c r="N25" s="30">
        <f t="shared" si="6"/>
        <v>100</v>
      </c>
      <c r="O25" s="52">
        <v>70</v>
      </c>
      <c r="P25" s="30">
        <f t="shared" si="7"/>
        <v>100</v>
      </c>
    </row>
    <row r="26" spans="2:16" ht="15.75" customHeight="1" x14ac:dyDescent="0.45">
      <c r="B26" s="42"/>
      <c r="C26" s="29" t="s">
        <v>251</v>
      </c>
      <c r="D26" s="33">
        <v>8000</v>
      </c>
      <c r="E26" s="33">
        <v>9000</v>
      </c>
      <c r="F26" s="31">
        <f t="shared" si="1"/>
        <v>0.88888888888888884</v>
      </c>
      <c r="G26" s="33">
        <v>10000</v>
      </c>
      <c r="H26" s="33">
        <v>11000</v>
      </c>
      <c r="I26" s="31">
        <f t="shared" si="2"/>
        <v>0.90909090909090906</v>
      </c>
      <c r="J26" s="50">
        <f t="shared" si="3"/>
        <v>0.25</v>
      </c>
      <c r="K26" s="52">
        <v>800</v>
      </c>
      <c r="L26" s="30">
        <f t="shared" si="5"/>
        <v>12.5</v>
      </c>
      <c r="M26" s="52">
        <v>80</v>
      </c>
      <c r="N26" s="30">
        <f t="shared" si="6"/>
        <v>100</v>
      </c>
      <c r="O26" s="52">
        <v>80</v>
      </c>
      <c r="P26" s="30">
        <f t="shared" si="7"/>
        <v>100</v>
      </c>
    </row>
    <row r="27" spans="2:16" ht="15.75" customHeight="1" x14ac:dyDescent="0.45">
      <c r="B27" s="43"/>
      <c r="C27" s="29" t="s">
        <v>252</v>
      </c>
      <c r="D27" s="33">
        <v>9000</v>
      </c>
      <c r="E27" s="33">
        <v>10000</v>
      </c>
      <c r="F27" s="31">
        <f t="shared" si="1"/>
        <v>0.9</v>
      </c>
      <c r="G27" s="33">
        <v>11000</v>
      </c>
      <c r="H27" s="33">
        <v>12000</v>
      </c>
      <c r="I27" s="31">
        <f t="shared" si="2"/>
        <v>0.91666666666666663</v>
      </c>
      <c r="J27" s="50">
        <f t="shared" si="3"/>
        <v>0.22222222222222221</v>
      </c>
      <c r="K27" s="52">
        <v>900</v>
      </c>
      <c r="L27" s="30">
        <f t="shared" si="5"/>
        <v>12.222222222222221</v>
      </c>
      <c r="M27" s="52">
        <v>90</v>
      </c>
      <c r="N27" s="30">
        <f t="shared" si="6"/>
        <v>100</v>
      </c>
      <c r="O27" s="52">
        <v>90</v>
      </c>
      <c r="P27" s="30">
        <f t="shared" si="7"/>
        <v>100</v>
      </c>
    </row>
    <row r="28" spans="2:16" ht="15.75" customHeight="1" x14ac:dyDescent="0.45">
      <c r="B28" s="44">
        <v>42887</v>
      </c>
      <c r="C28" s="35" t="s">
        <v>246</v>
      </c>
      <c r="D28" s="36">
        <f t="shared" ref="D28:H28" si="20">SUM(D29:D31)</f>
        <v>33000</v>
      </c>
      <c r="E28" s="36">
        <f t="shared" si="20"/>
        <v>36000</v>
      </c>
      <c r="F28" s="37">
        <f t="shared" si="1"/>
        <v>0.91666666666666663</v>
      </c>
      <c r="G28" s="36">
        <f t="shared" si="20"/>
        <v>39000</v>
      </c>
      <c r="H28" s="36">
        <f t="shared" si="20"/>
        <v>42000</v>
      </c>
      <c r="I28" s="37">
        <f t="shared" si="2"/>
        <v>0.9285714285714286</v>
      </c>
      <c r="J28" s="53">
        <f t="shared" si="3"/>
        <v>0.18181818181818182</v>
      </c>
      <c r="K28" s="54">
        <f t="shared" ref="K28:O28" si="21">SUM(K29:K31)</f>
        <v>3300</v>
      </c>
      <c r="L28" s="36">
        <f t="shared" si="5"/>
        <v>11.818181818181818</v>
      </c>
      <c r="M28" s="54">
        <f t="shared" si="21"/>
        <v>330</v>
      </c>
      <c r="N28" s="36">
        <f t="shared" si="6"/>
        <v>100</v>
      </c>
      <c r="O28" s="54">
        <f t="shared" si="21"/>
        <v>330</v>
      </c>
      <c r="P28" s="36">
        <f t="shared" si="7"/>
        <v>100</v>
      </c>
    </row>
    <row r="29" spans="2:16" ht="15.75" customHeight="1" x14ac:dyDescent="0.45">
      <c r="B29" s="34"/>
      <c r="C29" s="35" t="s">
        <v>250</v>
      </c>
      <c r="D29" s="38">
        <v>10000</v>
      </c>
      <c r="E29" s="38">
        <v>11000</v>
      </c>
      <c r="F29" s="37">
        <f t="shared" si="1"/>
        <v>0.90909090909090906</v>
      </c>
      <c r="G29" s="38">
        <v>12000</v>
      </c>
      <c r="H29" s="38">
        <v>13000</v>
      </c>
      <c r="I29" s="37">
        <f t="shared" si="2"/>
        <v>0.92307692307692313</v>
      </c>
      <c r="J29" s="53">
        <f t="shared" si="3"/>
        <v>0.2</v>
      </c>
      <c r="K29" s="55">
        <v>1000</v>
      </c>
      <c r="L29" s="36">
        <f t="shared" si="5"/>
        <v>12</v>
      </c>
      <c r="M29" s="55">
        <v>100</v>
      </c>
      <c r="N29" s="36">
        <f t="shared" si="6"/>
        <v>100</v>
      </c>
      <c r="O29" s="55">
        <v>100</v>
      </c>
      <c r="P29" s="36">
        <f t="shared" si="7"/>
        <v>100</v>
      </c>
    </row>
    <row r="30" spans="2:16" ht="15.75" customHeight="1" x14ac:dyDescent="0.45">
      <c r="B30" s="34"/>
      <c r="C30" s="35" t="s">
        <v>251</v>
      </c>
      <c r="D30" s="38">
        <v>11000</v>
      </c>
      <c r="E30" s="38">
        <v>12000</v>
      </c>
      <c r="F30" s="37">
        <f t="shared" si="1"/>
        <v>0.91666666666666663</v>
      </c>
      <c r="G30" s="38">
        <v>13000</v>
      </c>
      <c r="H30" s="38">
        <v>14000</v>
      </c>
      <c r="I30" s="37">
        <f t="shared" si="2"/>
        <v>0.9285714285714286</v>
      </c>
      <c r="J30" s="53">
        <f t="shared" si="3"/>
        <v>0.18181818181818182</v>
      </c>
      <c r="K30" s="55">
        <v>1100</v>
      </c>
      <c r="L30" s="36">
        <f t="shared" si="5"/>
        <v>11.818181818181818</v>
      </c>
      <c r="M30" s="55">
        <v>110</v>
      </c>
      <c r="N30" s="36">
        <f t="shared" si="6"/>
        <v>100</v>
      </c>
      <c r="O30" s="55">
        <v>110</v>
      </c>
      <c r="P30" s="36">
        <f t="shared" si="7"/>
        <v>100</v>
      </c>
    </row>
    <row r="31" spans="2:16" ht="15.75" customHeight="1" x14ac:dyDescent="0.45">
      <c r="B31" s="40"/>
      <c r="C31" s="35" t="s">
        <v>252</v>
      </c>
      <c r="D31" s="38">
        <v>12000</v>
      </c>
      <c r="E31" s="38">
        <v>13000</v>
      </c>
      <c r="F31" s="37">
        <f t="shared" si="1"/>
        <v>0.92307692307692313</v>
      </c>
      <c r="G31" s="38">
        <v>14000</v>
      </c>
      <c r="H31" s="38">
        <v>15000</v>
      </c>
      <c r="I31" s="37">
        <f t="shared" si="2"/>
        <v>0.93333333333333335</v>
      </c>
      <c r="J31" s="53">
        <f t="shared" si="3"/>
        <v>0.16666666666666666</v>
      </c>
      <c r="K31" s="55">
        <v>1200</v>
      </c>
      <c r="L31" s="36">
        <f t="shared" si="5"/>
        <v>11.666666666666666</v>
      </c>
      <c r="M31" s="55">
        <v>120</v>
      </c>
      <c r="N31" s="36">
        <f t="shared" si="6"/>
        <v>100</v>
      </c>
      <c r="O31" s="55">
        <v>120</v>
      </c>
      <c r="P31" s="36">
        <f t="shared" si="7"/>
        <v>100</v>
      </c>
    </row>
    <row r="32" spans="2:16" ht="15.75" customHeight="1" x14ac:dyDescent="0.45">
      <c r="B32" s="41">
        <v>42917</v>
      </c>
      <c r="C32" s="29" t="s">
        <v>246</v>
      </c>
      <c r="D32" s="30">
        <f t="shared" ref="D32:H32" si="22">SUM(D33:D35)</f>
        <v>33000</v>
      </c>
      <c r="E32" s="30">
        <f t="shared" si="22"/>
        <v>36000</v>
      </c>
      <c r="F32" s="31">
        <f t="shared" si="1"/>
        <v>0.91666666666666663</v>
      </c>
      <c r="G32" s="30">
        <f t="shared" si="22"/>
        <v>39000</v>
      </c>
      <c r="H32" s="30">
        <f t="shared" si="22"/>
        <v>42000</v>
      </c>
      <c r="I32" s="31">
        <f t="shared" si="2"/>
        <v>0.9285714285714286</v>
      </c>
      <c r="J32" s="50">
        <f t="shared" si="3"/>
        <v>0.18181818181818182</v>
      </c>
      <c r="K32" s="51">
        <f t="shared" ref="K32:O32" si="23">SUM(K33:K35)</f>
        <v>3300</v>
      </c>
      <c r="L32" s="30">
        <f t="shared" si="5"/>
        <v>11.818181818181818</v>
      </c>
      <c r="M32" s="51">
        <f t="shared" si="23"/>
        <v>330</v>
      </c>
      <c r="N32" s="30">
        <f t="shared" si="6"/>
        <v>100</v>
      </c>
      <c r="O32" s="51">
        <f t="shared" si="23"/>
        <v>330</v>
      </c>
      <c r="P32" s="30">
        <f t="shared" si="7"/>
        <v>100</v>
      </c>
    </row>
    <row r="33" spans="2:16" ht="15.75" customHeight="1" x14ac:dyDescent="0.45">
      <c r="B33" s="42"/>
      <c r="C33" s="29" t="s">
        <v>250</v>
      </c>
      <c r="D33" s="33">
        <v>10000</v>
      </c>
      <c r="E33" s="33">
        <v>11000</v>
      </c>
      <c r="F33" s="31">
        <f t="shared" si="1"/>
        <v>0.90909090909090906</v>
      </c>
      <c r="G33" s="33">
        <v>12000</v>
      </c>
      <c r="H33" s="33">
        <v>13000</v>
      </c>
      <c r="I33" s="31">
        <f t="shared" si="2"/>
        <v>0.92307692307692313</v>
      </c>
      <c r="J33" s="50">
        <f t="shared" si="3"/>
        <v>0.2</v>
      </c>
      <c r="K33" s="52">
        <v>1000</v>
      </c>
      <c r="L33" s="30">
        <f t="shared" si="5"/>
        <v>12</v>
      </c>
      <c r="M33" s="52">
        <v>100</v>
      </c>
      <c r="N33" s="30">
        <f t="shared" si="6"/>
        <v>100</v>
      </c>
      <c r="O33" s="52">
        <v>100</v>
      </c>
      <c r="P33" s="30">
        <f t="shared" si="7"/>
        <v>100</v>
      </c>
    </row>
    <row r="34" spans="2:16" ht="15.75" customHeight="1" x14ac:dyDescent="0.45">
      <c r="B34" s="42"/>
      <c r="C34" s="29" t="s">
        <v>251</v>
      </c>
      <c r="D34" s="33">
        <v>11000</v>
      </c>
      <c r="E34" s="33">
        <v>12000</v>
      </c>
      <c r="F34" s="31">
        <f t="shared" si="1"/>
        <v>0.91666666666666663</v>
      </c>
      <c r="G34" s="33">
        <v>13000</v>
      </c>
      <c r="H34" s="33">
        <v>14000</v>
      </c>
      <c r="I34" s="31">
        <f t="shared" si="2"/>
        <v>0.9285714285714286</v>
      </c>
      <c r="J34" s="50">
        <f t="shared" si="3"/>
        <v>0.18181818181818182</v>
      </c>
      <c r="K34" s="52">
        <v>1100</v>
      </c>
      <c r="L34" s="30">
        <f t="shared" si="5"/>
        <v>11.818181818181818</v>
      </c>
      <c r="M34" s="52">
        <v>110</v>
      </c>
      <c r="N34" s="30">
        <f t="shared" si="6"/>
        <v>100</v>
      </c>
      <c r="O34" s="52">
        <v>110</v>
      </c>
      <c r="P34" s="30">
        <f t="shared" si="7"/>
        <v>100</v>
      </c>
    </row>
    <row r="35" spans="2:16" ht="15.75" customHeight="1" x14ac:dyDescent="0.45">
      <c r="B35" s="43"/>
      <c r="C35" s="29" t="s">
        <v>252</v>
      </c>
      <c r="D35" s="33">
        <v>12000</v>
      </c>
      <c r="E35" s="33">
        <v>13000</v>
      </c>
      <c r="F35" s="31">
        <f t="shared" si="1"/>
        <v>0.92307692307692313</v>
      </c>
      <c r="G35" s="33">
        <v>14000</v>
      </c>
      <c r="H35" s="33">
        <v>15000</v>
      </c>
      <c r="I35" s="31">
        <f t="shared" si="2"/>
        <v>0.93333333333333335</v>
      </c>
      <c r="J35" s="50">
        <f t="shared" si="3"/>
        <v>0.16666666666666666</v>
      </c>
      <c r="K35" s="52">
        <v>1200</v>
      </c>
      <c r="L35" s="30">
        <f t="shared" si="5"/>
        <v>11.666666666666666</v>
      </c>
      <c r="M35" s="52">
        <v>120</v>
      </c>
      <c r="N35" s="30">
        <f t="shared" si="6"/>
        <v>100</v>
      </c>
      <c r="O35" s="52">
        <v>120</v>
      </c>
      <c r="P35" s="30">
        <f t="shared" si="7"/>
        <v>100</v>
      </c>
    </row>
    <row r="36" spans="2:16" ht="15.75" customHeight="1" x14ac:dyDescent="0.45">
      <c r="B36" s="44">
        <v>42948</v>
      </c>
      <c r="C36" s="35" t="s">
        <v>246</v>
      </c>
      <c r="D36" s="36">
        <f t="shared" ref="D36:H36" si="24">SUM(D37:D39)</f>
        <v>42000</v>
      </c>
      <c r="E36" s="36">
        <f t="shared" si="24"/>
        <v>45000</v>
      </c>
      <c r="F36" s="37">
        <f t="shared" si="1"/>
        <v>0.93333333333333335</v>
      </c>
      <c r="G36" s="36">
        <f t="shared" si="24"/>
        <v>48000</v>
      </c>
      <c r="H36" s="36">
        <f t="shared" si="24"/>
        <v>51000</v>
      </c>
      <c r="I36" s="37">
        <f t="shared" si="2"/>
        <v>0.94117647058823528</v>
      </c>
      <c r="J36" s="53">
        <f t="shared" si="3"/>
        <v>0.14285714285714285</v>
      </c>
      <c r="K36" s="54">
        <f t="shared" ref="K36:O36" si="25">SUM(K37:K39)</f>
        <v>4200</v>
      </c>
      <c r="L36" s="36">
        <f t="shared" si="5"/>
        <v>11.428571428571429</v>
      </c>
      <c r="M36" s="54">
        <f t="shared" si="25"/>
        <v>420</v>
      </c>
      <c r="N36" s="36">
        <f t="shared" si="6"/>
        <v>100</v>
      </c>
      <c r="O36" s="54">
        <f t="shared" si="25"/>
        <v>420</v>
      </c>
      <c r="P36" s="36">
        <f t="shared" si="7"/>
        <v>100</v>
      </c>
    </row>
    <row r="37" spans="2:16" ht="15.75" customHeight="1" x14ac:dyDescent="0.45">
      <c r="B37" s="34"/>
      <c r="C37" s="35" t="s">
        <v>250</v>
      </c>
      <c r="D37" s="38">
        <v>13000</v>
      </c>
      <c r="E37" s="38">
        <v>14000</v>
      </c>
      <c r="F37" s="37">
        <f t="shared" si="1"/>
        <v>0.9285714285714286</v>
      </c>
      <c r="G37" s="38">
        <v>15000</v>
      </c>
      <c r="H37" s="38">
        <v>16000</v>
      </c>
      <c r="I37" s="37">
        <f t="shared" si="2"/>
        <v>0.9375</v>
      </c>
      <c r="J37" s="53">
        <f t="shared" si="3"/>
        <v>0.15384615384615385</v>
      </c>
      <c r="K37" s="55">
        <v>1300</v>
      </c>
      <c r="L37" s="36">
        <f t="shared" si="5"/>
        <v>11.538461538461538</v>
      </c>
      <c r="M37" s="55">
        <v>130</v>
      </c>
      <c r="N37" s="36">
        <f t="shared" si="6"/>
        <v>100</v>
      </c>
      <c r="O37" s="55">
        <v>130</v>
      </c>
      <c r="P37" s="36">
        <f t="shared" si="7"/>
        <v>100</v>
      </c>
    </row>
    <row r="38" spans="2:16" ht="15.75" customHeight="1" x14ac:dyDescent="0.45">
      <c r="B38" s="34"/>
      <c r="C38" s="35" t="s">
        <v>251</v>
      </c>
      <c r="D38" s="38">
        <v>14000</v>
      </c>
      <c r="E38" s="38">
        <v>15000</v>
      </c>
      <c r="F38" s="37">
        <f t="shared" si="1"/>
        <v>0.93333333333333335</v>
      </c>
      <c r="G38" s="38">
        <v>16000</v>
      </c>
      <c r="H38" s="38">
        <v>17000</v>
      </c>
      <c r="I38" s="37">
        <f t="shared" si="2"/>
        <v>0.94117647058823528</v>
      </c>
      <c r="J38" s="53">
        <f t="shared" si="3"/>
        <v>0.14285714285714285</v>
      </c>
      <c r="K38" s="55">
        <v>1400</v>
      </c>
      <c r="L38" s="36">
        <f t="shared" si="5"/>
        <v>11.428571428571429</v>
      </c>
      <c r="M38" s="55">
        <v>140</v>
      </c>
      <c r="N38" s="36">
        <f t="shared" si="6"/>
        <v>100</v>
      </c>
      <c r="O38" s="55">
        <v>140</v>
      </c>
      <c r="P38" s="36">
        <f t="shared" si="7"/>
        <v>100</v>
      </c>
    </row>
    <row r="39" spans="2:16" ht="15.75" customHeight="1" x14ac:dyDescent="0.45">
      <c r="B39" s="40"/>
      <c r="C39" s="35" t="s">
        <v>252</v>
      </c>
      <c r="D39" s="38">
        <v>15000</v>
      </c>
      <c r="E39" s="38">
        <v>16000</v>
      </c>
      <c r="F39" s="37">
        <f t="shared" si="1"/>
        <v>0.9375</v>
      </c>
      <c r="G39" s="38">
        <v>17000</v>
      </c>
      <c r="H39" s="38">
        <v>18000</v>
      </c>
      <c r="I39" s="37">
        <f t="shared" si="2"/>
        <v>0.94444444444444442</v>
      </c>
      <c r="J39" s="53">
        <f t="shared" si="3"/>
        <v>0.13333333333333333</v>
      </c>
      <c r="K39" s="55">
        <v>1500</v>
      </c>
      <c r="L39" s="36">
        <f t="shared" si="5"/>
        <v>11.333333333333334</v>
      </c>
      <c r="M39" s="55">
        <v>150</v>
      </c>
      <c r="N39" s="36">
        <f t="shared" si="6"/>
        <v>100</v>
      </c>
      <c r="O39" s="55">
        <v>150</v>
      </c>
      <c r="P39" s="36">
        <f t="shared" si="7"/>
        <v>100</v>
      </c>
    </row>
    <row r="40" spans="2:16" ht="15.75" customHeight="1" x14ac:dyDescent="0.45">
      <c r="B40" s="41">
        <v>42979</v>
      </c>
      <c r="C40" s="29" t="s">
        <v>246</v>
      </c>
      <c r="D40" s="30">
        <f t="shared" ref="D40:H40" si="26">SUM(D41:D43)</f>
        <v>42000</v>
      </c>
      <c r="E40" s="30">
        <f t="shared" si="26"/>
        <v>45000</v>
      </c>
      <c r="F40" s="31">
        <f t="shared" si="1"/>
        <v>0.93333333333333335</v>
      </c>
      <c r="G40" s="30">
        <f t="shared" si="26"/>
        <v>48000</v>
      </c>
      <c r="H40" s="30">
        <f t="shared" si="26"/>
        <v>51000</v>
      </c>
      <c r="I40" s="31">
        <f t="shared" si="2"/>
        <v>0.94117647058823528</v>
      </c>
      <c r="J40" s="50">
        <f t="shared" si="3"/>
        <v>0.14285714285714285</v>
      </c>
      <c r="K40" s="51">
        <f t="shared" ref="K40:O40" si="27">SUM(K41:K43)</f>
        <v>4200</v>
      </c>
      <c r="L40" s="30">
        <f t="shared" si="5"/>
        <v>11.428571428571429</v>
      </c>
      <c r="M40" s="51">
        <f t="shared" si="27"/>
        <v>420</v>
      </c>
      <c r="N40" s="30">
        <f t="shared" si="6"/>
        <v>100</v>
      </c>
      <c r="O40" s="51">
        <f t="shared" si="27"/>
        <v>420</v>
      </c>
      <c r="P40" s="30">
        <f t="shared" si="7"/>
        <v>100</v>
      </c>
    </row>
    <row r="41" spans="2:16" ht="15.75" customHeight="1" x14ac:dyDescent="0.45">
      <c r="B41" s="42"/>
      <c r="C41" s="29" t="s">
        <v>250</v>
      </c>
      <c r="D41" s="33">
        <v>13000</v>
      </c>
      <c r="E41" s="33">
        <v>14000</v>
      </c>
      <c r="F41" s="31">
        <f t="shared" si="1"/>
        <v>0.9285714285714286</v>
      </c>
      <c r="G41" s="33">
        <v>15000</v>
      </c>
      <c r="H41" s="33">
        <v>16000</v>
      </c>
      <c r="I41" s="31">
        <f t="shared" si="2"/>
        <v>0.9375</v>
      </c>
      <c r="J41" s="50">
        <f t="shared" si="3"/>
        <v>0.15384615384615385</v>
      </c>
      <c r="K41" s="52">
        <v>1300</v>
      </c>
      <c r="L41" s="30">
        <f t="shared" si="5"/>
        <v>11.538461538461538</v>
      </c>
      <c r="M41" s="52">
        <v>130</v>
      </c>
      <c r="N41" s="30">
        <f t="shared" si="6"/>
        <v>100</v>
      </c>
      <c r="O41" s="52">
        <v>130</v>
      </c>
      <c r="P41" s="30">
        <f t="shared" si="7"/>
        <v>100</v>
      </c>
    </row>
    <row r="42" spans="2:16" ht="15.75" customHeight="1" x14ac:dyDescent="0.45">
      <c r="B42" s="42"/>
      <c r="C42" s="29" t="s">
        <v>251</v>
      </c>
      <c r="D42" s="33">
        <v>14000</v>
      </c>
      <c r="E42" s="33">
        <v>15000</v>
      </c>
      <c r="F42" s="31">
        <f t="shared" si="1"/>
        <v>0.93333333333333335</v>
      </c>
      <c r="G42" s="33">
        <v>16000</v>
      </c>
      <c r="H42" s="33">
        <v>17000</v>
      </c>
      <c r="I42" s="31">
        <f t="shared" si="2"/>
        <v>0.94117647058823528</v>
      </c>
      <c r="J42" s="50">
        <f t="shared" si="3"/>
        <v>0.14285714285714285</v>
      </c>
      <c r="K42" s="52">
        <v>1400</v>
      </c>
      <c r="L42" s="30">
        <f t="shared" si="5"/>
        <v>11.428571428571429</v>
      </c>
      <c r="M42" s="52">
        <v>140</v>
      </c>
      <c r="N42" s="30">
        <f t="shared" si="6"/>
        <v>100</v>
      </c>
      <c r="O42" s="52">
        <v>140</v>
      </c>
      <c r="P42" s="30">
        <f t="shared" si="7"/>
        <v>100</v>
      </c>
    </row>
    <row r="43" spans="2:16" ht="15.75" customHeight="1" x14ac:dyDescent="0.45">
      <c r="B43" s="43"/>
      <c r="C43" s="29" t="s">
        <v>252</v>
      </c>
      <c r="D43" s="33">
        <v>15000</v>
      </c>
      <c r="E43" s="33">
        <v>16000</v>
      </c>
      <c r="F43" s="31">
        <f t="shared" si="1"/>
        <v>0.9375</v>
      </c>
      <c r="G43" s="33">
        <v>17000</v>
      </c>
      <c r="H43" s="33">
        <v>18000</v>
      </c>
      <c r="I43" s="31">
        <f t="shared" si="2"/>
        <v>0.94444444444444442</v>
      </c>
      <c r="J43" s="50">
        <f t="shared" si="3"/>
        <v>0.13333333333333333</v>
      </c>
      <c r="K43" s="52">
        <v>1500</v>
      </c>
      <c r="L43" s="30">
        <f t="shared" si="5"/>
        <v>11.333333333333334</v>
      </c>
      <c r="M43" s="52">
        <v>150</v>
      </c>
      <c r="N43" s="30">
        <f t="shared" si="6"/>
        <v>100</v>
      </c>
      <c r="O43" s="52">
        <v>150</v>
      </c>
      <c r="P43" s="30">
        <f t="shared" si="7"/>
        <v>100</v>
      </c>
    </row>
    <row r="44" spans="2:16" ht="15.75" customHeight="1" x14ac:dyDescent="0.45">
      <c r="B44" s="44">
        <v>43009</v>
      </c>
      <c r="C44" s="35" t="s">
        <v>246</v>
      </c>
      <c r="D44" s="36">
        <f t="shared" ref="D44:H44" si="28">SUM(D45:D47)</f>
        <v>51000</v>
      </c>
      <c r="E44" s="36">
        <f t="shared" si="28"/>
        <v>54000</v>
      </c>
      <c r="F44" s="37">
        <f t="shared" si="1"/>
        <v>0.94444444444444442</v>
      </c>
      <c r="G44" s="36">
        <f t="shared" si="28"/>
        <v>57000</v>
      </c>
      <c r="H44" s="36">
        <f t="shared" si="28"/>
        <v>60000</v>
      </c>
      <c r="I44" s="37">
        <f t="shared" si="2"/>
        <v>0.95</v>
      </c>
      <c r="J44" s="53">
        <f t="shared" si="3"/>
        <v>0.11764705882352941</v>
      </c>
      <c r="K44" s="54">
        <f t="shared" ref="K44:O44" si="29">SUM(K45:K47)</f>
        <v>5100</v>
      </c>
      <c r="L44" s="36">
        <f t="shared" si="5"/>
        <v>11.176470588235293</v>
      </c>
      <c r="M44" s="54">
        <f t="shared" si="29"/>
        <v>510</v>
      </c>
      <c r="N44" s="36">
        <f t="shared" si="6"/>
        <v>100</v>
      </c>
      <c r="O44" s="54">
        <f t="shared" si="29"/>
        <v>510</v>
      </c>
      <c r="P44" s="36">
        <f t="shared" si="7"/>
        <v>100</v>
      </c>
    </row>
    <row r="45" spans="2:16" ht="15.75" customHeight="1" x14ac:dyDescent="0.45">
      <c r="B45" s="34"/>
      <c r="C45" s="35" t="s">
        <v>250</v>
      </c>
      <c r="D45" s="38">
        <v>16000</v>
      </c>
      <c r="E45" s="38">
        <v>17000</v>
      </c>
      <c r="F45" s="37">
        <f t="shared" si="1"/>
        <v>0.94117647058823528</v>
      </c>
      <c r="G45" s="38">
        <v>18000</v>
      </c>
      <c r="H45" s="38">
        <v>19000</v>
      </c>
      <c r="I45" s="37">
        <f t="shared" si="2"/>
        <v>0.94736842105263153</v>
      </c>
      <c r="J45" s="53">
        <f t="shared" si="3"/>
        <v>0.125</v>
      </c>
      <c r="K45" s="55">
        <v>1600</v>
      </c>
      <c r="L45" s="36">
        <f t="shared" si="5"/>
        <v>11.25</v>
      </c>
      <c r="M45" s="55">
        <v>160</v>
      </c>
      <c r="N45" s="36">
        <f t="shared" si="6"/>
        <v>100</v>
      </c>
      <c r="O45" s="55">
        <v>160</v>
      </c>
      <c r="P45" s="36">
        <f t="shared" si="7"/>
        <v>100</v>
      </c>
    </row>
    <row r="46" spans="2:16" ht="15.75" customHeight="1" x14ac:dyDescent="0.45">
      <c r="B46" s="34"/>
      <c r="C46" s="35" t="s">
        <v>251</v>
      </c>
      <c r="D46" s="38">
        <v>17000</v>
      </c>
      <c r="E46" s="38">
        <v>18000</v>
      </c>
      <c r="F46" s="37">
        <f t="shared" si="1"/>
        <v>0.94444444444444442</v>
      </c>
      <c r="G46" s="38">
        <v>19000</v>
      </c>
      <c r="H46" s="38">
        <v>20000</v>
      </c>
      <c r="I46" s="37">
        <f t="shared" si="2"/>
        <v>0.95</v>
      </c>
      <c r="J46" s="53">
        <f t="shared" si="3"/>
        <v>0.11764705882352941</v>
      </c>
      <c r="K46" s="55">
        <v>1700</v>
      </c>
      <c r="L46" s="36">
        <f t="shared" si="5"/>
        <v>11.176470588235293</v>
      </c>
      <c r="M46" s="55">
        <v>170</v>
      </c>
      <c r="N46" s="36">
        <f t="shared" si="6"/>
        <v>100</v>
      </c>
      <c r="O46" s="55">
        <v>170</v>
      </c>
      <c r="P46" s="36">
        <f t="shared" si="7"/>
        <v>100</v>
      </c>
    </row>
    <row r="47" spans="2:16" ht="15.75" customHeight="1" x14ac:dyDescent="0.45">
      <c r="B47" s="40"/>
      <c r="C47" s="35" t="s">
        <v>252</v>
      </c>
      <c r="D47" s="38">
        <v>18000</v>
      </c>
      <c r="E47" s="38">
        <v>19000</v>
      </c>
      <c r="F47" s="37">
        <f t="shared" si="1"/>
        <v>0.94736842105263153</v>
      </c>
      <c r="G47" s="38">
        <v>20000</v>
      </c>
      <c r="H47" s="38">
        <v>21000</v>
      </c>
      <c r="I47" s="37">
        <f t="shared" si="2"/>
        <v>0.95238095238095233</v>
      </c>
      <c r="J47" s="53">
        <f t="shared" si="3"/>
        <v>0.1111111111111111</v>
      </c>
      <c r="K47" s="55">
        <v>1800</v>
      </c>
      <c r="L47" s="36">
        <f t="shared" si="5"/>
        <v>11.111111111111111</v>
      </c>
      <c r="M47" s="55">
        <v>180</v>
      </c>
      <c r="N47" s="36">
        <f t="shared" si="6"/>
        <v>100</v>
      </c>
      <c r="O47" s="55">
        <v>180</v>
      </c>
      <c r="P47" s="36">
        <f t="shared" si="7"/>
        <v>100</v>
      </c>
    </row>
    <row r="48" spans="2:16" ht="15.75" customHeight="1" x14ac:dyDescent="0.45">
      <c r="B48" s="41">
        <v>43040</v>
      </c>
      <c r="C48" s="29" t="s">
        <v>246</v>
      </c>
      <c r="D48" s="30">
        <f t="shared" ref="D48:H48" si="30">SUM(D49:D51)</f>
        <v>51000</v>
      </c>
      <c r="E48" s="30">
        <f t="shared" si="30"/>
        <v>54000</v>
      </c>
      <c r="F48" s="31">
        <f t="shared" si="1"/>
        <v>0.94444444444444442</v>
      </c>
      <c r="G48" s="30">
        <f t="shared" si="30"/>
        <v>57000</v>
      </c>
      <c r="H48" s="30">
        <f t="shared" si="30"/>
        <v>60000</v>
      </c>
      <c r="I48" s="31">
        <f t="shared" si="2"/>
        <v>0.95</v>
      </c>
      <c r="J48" s="50">
        <f t="shared" si="3"/>
        <v>0.11764705882352941</v>
      </c>
      <c r="K48" s="51">
        <f t="shared" ref="K48:O48" si="31">SUM(K49:K51)</f>
        <v>5100</v>
      </c>
      <c r="L48" s="30">
        <f t="shared" si="5"/>
        <v>11.176470588235293</v>
      </c>
      <c r="M48" s="51">
        <f t="shared" si="31"/>
        <v>510</v>
      </c>
      <c r="N48" s="30">
        <f t="shared" si="6"/>
        <v>100</v>
      </c>
      <c r="O48" s="51">
        <f t="shared" si="31"/>
        <v>510</v>
      </c>
      <c r="P48" s="30">
        <f t="shared" si="7"/>
        <v>100</v>
      </c>
    </row>
    <row r="49" spans="2:16" ht="15.75" customHeight="1" x14ac:dyDescent="0.45">
      <c r="B49" s="42"/>
      <c r="C49" s="29" t="s">
        <v>250</v>
      </c>
      <c r="D49" s="33">
        <v>16000</v>
      </c>
      <c r="E49" s="33">
        <v>17000</v>
      </c>
      <c r="F49" s="31">
        <f t="shared" si="1"/>
        <v>0.94117647058823528</v>
      </c>
      <c r="G49" s="33">
        <v>18000</v>
      </c>
      <c r="H49" s="33">
        <v>19000</v>
      </c>
      <c r="I49" s="31">
        <f t="shared" si="2"/>
        <v>0.94736842105263153</v>
      </c>
      <c r="J49" s="50">
        <f t="shared" si="3"/>
        <v>0.125</v>
      </c>
      <c r="K49" s="52">
        <v>1600</v>
      </c>
      <c r="L49" s="30">
        <f t="shared" si="5"/>
        <v>11.25</v>
      </c>
      <c r="M49" s="52">
        <v>160</v>
      </c>
      <c r="N49" s="30">
        <f t="shared" si="6"/>
        <v>100</v>
      </c>
      <c r="O49" s="52">
        <v>160</v>
      </c>
      <c r="P49" s="30">
        <f t="shared" si="7"/>
        <v>100</v>
      </c>
    </row>
    <row r="50" spans="2:16" ht="15.75" customHeight="1" x14ac:dyDescent="0.45">
      <c r="B50" s="42"/>
      <c r="C50" s="29" t="s">
        <v>251</v>
      </c>
      <c r="D50" s="33">
        <v>17000</v>
      </c>
      <c r="E50" s="33">
        <v>18000</v>
      </c>
      <c r="F50" s="31">
        <f t="shared" si="1"/>
        <v>0.94444444444444442</v>
      </c>
      <c r="G50" s="33">
        <v>19000</v>
      </c>
      <c r="H50" s="33">
        <v>20000</v>
      </c>
      <c r="I50" s="31">
        <f t="shared" si="2"/>
        <v>0.95</v>
      </c>
      <c r="J50" s="50">
        <f t="shared" si="3"/>
        <v>0.11764705882352941</v>
      </c>
      <c r="K50" s="52">
        <v>1700</v>
      </c>
      <c r="L50" s="30">
        <f t="shared" si="5"/>
        <v>11.176470588235293</v>
      </c>
      <c r="M50" s="52">
        <v>170</v>
      </c>
      <c r="N50" s="30">
        <f t="shared" si="6"/>
        <v>100</v>
      </c>
      <c r="O50" s="52">
        <v>170</v>
      </c>
      <c r="P50" s="30">
        <f t="shared" si="7"/>
        <v>100</v>
      </c>
    </row>
    <row r="51" spans="2:16" ht="15.75" customHeight="1" x14ac:dyDescent="0.45">
      <c r="B51" s="43"/>
      <c r="C51" s="29" t="s">
        <v>252</v>
      </c>
      <c r="D51" s="33">
        <v>18000</v>
      </c>
      <c r="E51" s="33">
        <v>19000</v>
      </c>
      <c r="F51" s="31">
        <f t="shared" si="1"/>
        <v>0.94736842105263153</v>
      </c>
      <c r="G51" s="33">
        <v>20000</v>
      </c>
      <c r="H51" s="33">
        <v>21000</v>
      </c>
      <c r="I51" s="31">
        <f t="shared" si="2"/>
        <v>0.95238095238095233</v>
      </c>
      <c r="J51" s="50">
        <f t="shared" si="3"/>
        <v>0.1111111111111111</v>
      </c>
      <c r="K51" s="52">
        <v>1800</v>
      </c>
      <c r="L51" s="30">
        <f t="shared" si="5"/>
        <v>11.111111111111111</v>
      </c>
      <c r="M51" s="52">
        <v>180</v>
      </c>
      <c r="N51" s="30">
        <f t="shared" si="6"/>
        <v>100</v>
      </c>
      <c r="O51" s="52">
        <v>180</v>
      </c>
      <c r="P51" s="30">
        <f t="shared" si="7"/>
        <v>100</v>
      </c>
    </row>
    <row r="52" spans="2:16" ht="15.75" customHeight="1" x14ac:dyDescent="0.45">
      <c r="B52" s="44">
        <v>43070</v>
      </c>
      <c r="C52" s="35" t="s">
        <v>246</v>
      </c>
      <c r="D52" s="36">
        <f t="shared" ref="D52:H52" si="32">SUM(D53:D55)</f>
        <v>60000</v>
      </c>
      <c r="E52" s="36">
        <f t="shared" si="32"/>
        <v>63000</v>
      </c>
      <c r="F52" s="37">
        <f t="shared" si="1"/>
        <v>0.95238095238095233</v>
      </c>
      <c r="G52" s="36">
        <f t="shared" si="32"/>
        <v>66000</v>
      </c>
      <c r="H52" s="36">
        <f t="shared" si="32"/>
        <v>69000</v>
      </c>
      <c r="I52" s="37">
        <f t="shared" si="2"/>
        <v>0.95652173913043481</v>
      </c>
      <c r="J52" s="53">
        <f t="shared" si="3"/>
        <v>0.1</v>
      </c>
      <c r="K52" s="54">
        <f t="shared" ref="K52:O52" si="33">SUM(K53:K55)</f>
        <v>6000</v>
      </c>
      <c r="L52" s="36">
        <f t="shared" si="5"/>
        <v>11</v>
      </c>
      <c r="M52" s="54">
        <f t="shared" si="33"/>
        <v>600</v>
      </c>
      <c r="N52" s="36">
        <f t="shared" si="6"/>
        <v>100</v>
      </c>
      <c r="O52" s="54">
        <f t="shared" si="33"/>
        <v>600</v>
      </c>
      <c r="P52" s="36">
        <f t="shared" si="7"/>
        <v>100</v>
      </c>
    </row>
    <row r="53" spans="2:16" ht="15.75" customHeight="1" x14ac:dyDescent="0.45">
      <c r="B53" s="34"/>
      <c r="C53" s="35" t="s">
        <v>250</v>
      </c>
      <c r="D53" s="38">
        <v>19000</v>
      </c>
      <c r="E53" s="38">
        <v>20000</v>
      </c>
      <c r="F53" s="37">
        <f t="shared" si="1"/>
        <v>0.95</v>
      </c>
      <c r="G53" s="38">
        <v>21000</v>
      </c>
      <c r="H53" s="38">
        <v>22000</v>
      </c>
      <c r="I53" s="37">
        <f t="shared" si="2"/>
        <v>0.95454545454545459</v>
      </c>
      <c r="J53" s="53">
        <f t="shared" si="3"/>
        <v>0.10526315789473684</v>
      </c>
      <c r="K53" s="55">
        <v>1900</v>
      </c>
      <c r="L53" s="36">
        <f t="shared" si="5"/>
        <v>11.052631578947368</v>
      </c>
      <c r="M53" s="55">
        <v>190</v>
      </c>
      <c r="N53" s="36">
        <f t="shared" si="6"/>
        <v>100</v>
      </c>
      <c r="O53" s="55">
        <v>190</v>
      </c>
      <c r="P53" s="36">
        <f t="shared" si="7"/>
        <v>100</v>
      </c>
    </row>
    <row r="54" spans="2:16" ht="15.75" customHeight="1" x14ac:dyDescent="0.45">
      <c r="B54" s="34"/>
      <c r="C54" s="35" t="s">
        <v>251</v>
      </c>
      <c r="D54" s="38">
        <v>20000</v>
      </c>
      <c r="E54" s="38">
        <v>21000</v>
      </c>
      <c r="F54" s="37">
        <f t="shared" si="1"/>
        <v>0.95238095238095233</v>
      </c>
      <c r="G54" s="38">
        <v>22000</v>
      </c>
      <c r="H54" s="38">
        <v>23000</v>
      </c>
      <c r="I54" s="37">
        <f t="shared" si="2"/>
        <v>0.95652173913043481</v>
      </c>
      <c r="J54" s="53">
        <f t="shared" si="3"/>
        <v>0.1</v>
      </c>
      <c r="K54" s="55">
        <v>2000</v>
      </c>
      <c r="L54" s="36">
        <f t="shared" si="5"/>
        <v>11</v>
      </c>
      <c r="M54" s="55">
        <v>200</v>
      </c>
      <c r="N54" s="36">
        <f t="shared" si="6"/>
        <v>100</v>
      </c>
      <c r="O54" s="55">
        <v>200</v>
      </c>
      <c r="P54" s="36">
        <f t="shared" si="7"/>
        <v>100</v>
      </c>
    </row>
    <row r="55" spans="2:16" ht="15.75" customHeight="1" x14ac:dyDescent="0.45">
      <c r="B55" s="40"/>
      <c r="C55" s="35" t="s">
        <v>252</v>
      </c>
      <c r="D55" s="38">
        <v>21000</v>
      </c>
      <c r="E55" s="38">
        <v>22000</v>
      </c>
      <c r="F55" s="37">
        <f t="shared" si="1"/>
        <v>0.95454545454545459</v>
      </c>
      <c r="G55" s="38">
        <v>23000</v>
      </c>
      <c r="H55" s="38">
        <v>24000</v>
      </c>
      <c r="I55" s="37">
        <f t="shared" si="2"/>
        <v>0.95833333333333337</v>
      </c>
      <c r="J55" s="53">
        <f t="shared" si="3"/>
        <v>9.5238095238095233E-2</v>
      </c>
      <c r="K55" s="55">
        <v>2100</v>
      </c>
      <c r="L55" s="36">
        <f t="shared" si="5"/>
        <v>10.952380952380953</v>
      </c>
      <c r="M55" s="55">
        <v>210</v>
      </c>
      <c r="N55" s="36">
        <f t="shared" si="6"/>
        <v>100</v>
      </c>
      <c r="O55" s="55">
        <v>210</v>
      </c>
      <c r="P55" s="36">
        <f t="shared" si="7"/>
        <v>100</v>
      </c>
    </row>
  </sheetData>
  <mergeCells count="10">
    <mergeCell ref="B4:C4"/>
    <mergeCell ref="B5:C5"/>
    <mergeCell ref="B6:C6"/>
    <mergeCell ref="B7:C7"/>
    <mergeCell ref="B1:P1"/>
    <mergeCell ref="B2:B3"/>
    <mergeCell ref="C2:C3"/>
    <mergeCell ref="D2:F2"/>
    <mergeCell ref="G2:I2"/>
    <mergeCell ref="J2:P2"/>
  </mergeCells>
  <phoneticPr fontId="19"/>
  <pageMargins left="0.75" right="0.75" top="1" bottom="1" header="0.51180555555555596" footer="0.51180555555555596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55"/>
  <sheetViews>
    <sheetView zoomScale="70" zoomScaleNormal="70" workbookViewId="0">
      <pane xSplit="2" ySplit="1" topLeftCell="C2" activePane="bottomRight" state="frozen"/>
      <selection pane="topRight"/>
      <selection pane="bottomLeft"/>
      <selection pane="bottomRight" activeCell="E17" sqref="E17"/>
    </sheetView>
  </sheetViews>
  <sheetFormatPr defaultColWidth="14.44140625" defaultRowHeight="15.75" customHeight="1" x14ac:dyDescent="0.25"/>
  <cols>
    <col min="1" max="1" width="0.88671875" customWidth="1"/>
    <col min="2" max="2" width="15.88671875" customWidth="1"/>
    <col min="3" max="3" width="16" customWidth="1"/>
    <col min="4" max="5" width="12.6640625" customWidth="1"/>
    <col min="6" max="6" width="7.33203125" customWidth="1"/>
    <col min="7" max="8" width="12.6640625" customWidth="1"/>
    <col min="9" max="9" width="7.33203125" customWidth="1"/>
    <col min="10" max="10" width="24.21875" customWidth="1"/>
    <col min="11" max="11" width="11.21875" customWidth="1"/>
    <col min="12" max="12" width="32" customWidth="1"/>
    <col min="13" max="13" width="24.88671875" customWidth="1"/>
    <col min="14" max="14" width="28.21875" customWidth="1"/>
    <col min="15" max="15" width="18.5546875" customWidth="1"/>
    <col min="16" max="16" width="22.21875" customWidth="1"/>
  </cols>
  <sheetData>
    <row r="1" spans="2:16" ht="37.799999999999997" x14ac:dyDescent="0.25">
      <c r="B1" s="193" t="s">
        <v>253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2" spans="2:16" ht="16.2" x14ac:dyDescent="0.45">
      <c r="B2" s="194" t="s">
        <v>150</v>
      </c>
      <c r="C2" s="196" t="s">
        <v>234</v>
      </c>
      <c r="D2" s="198" t="s">
        <v>235</v>
      </c>
      <c r="E2" s="195"/>
      <c r="F2" s="195"/>
      <c r="G2" s="198" t="s">
        <v>80</v>
      </c>
      <c r="H2" s="195"/>
      <c r="I2" s="195"/>
      <c r="J2" s="199" t="s">
        <v>236</v>
      </c>
      <c r="K2" s="200"/>
      <c r="L2" s="200"/>
      <c r="M2" s="200"/>
      <c r="N2" s="200"/>
      <c r="O2" s="200"/>
      <c r="P2" s="201"/>
    </row>
    <row r="3" spans="2:16" ht="15.75" customHeight="1" x14ac:dyDescent="0.45">
      <c r="B3" s="195"/>
      <c r="C3" s="197"/>
      <c r="D3" s="24" t="s">
        <v>237</v>
      </c>
      <c r="E3" s="24" t="s">
        <v>238</v>
      </c>
      <c r="F3" s="25" t="s">
        <v>108</v>
      </c>
      <c r="G3" s="24" t="s">
        <v>237</v>
      </c>
      <c r="H3" s="24" t="s">
        <v>238</v>
      </c>
      <c r="I3" s="25" t="s">
        <v>108</v>
      </c>
      <c r="J3" s="45" t="s">
        <v>239</v>
      </c>
      <c r="K3" s="24" t="s">
        <v>240</v>
      </c>
      <c r="L3" s="45" t="s">
        <v>241</v>
      </c>
      <c r="M3" s="46" t="s">
        <v>242</v>
      </c>
      <c r="N3" s="47" t="s">
        <v>243</v>
      </c>
      <c r="O3" s="46" t="s">
        <v>244</v>
      </c>
      <c r="P3" s="47" t="s">
        <v>245</v>
      </c>
    </row>
    <row r="4" spans="2:16" ht="19.2" x14ac:dyDescent="0.55000000000000004">
      <c r="B4" s="190" t="s">
        <v>246</v>
      </c>
      <c r="C4" s="191"/>
      <c r="D4" s="26">
        <f t="shared" ref="D4:H4" si="0">SUM(D5:D7)</f>
        <v>396000</v>
      </c>
      <c r="E4" s="26">
        <f t="shared" si="0"/>
        <v>432000</v>
      </c>
      <c r="F4" s="27">
        <f t="shared" ref="F4:F55" si="1">D4/E4</f>
        <v>0.91666666666666663</v>
      </c>
      <c r="G4" s="26">
        <f t="shared" si="0"/>
        <v>468000</v>
      </c>
      <c r="H4" s="26">
        <f t="shared" si="0"/>
        <v>504000</v>
      </c>
      <c r="I4" s="27">
        <f t="shared" ref="I4:I55" si="2">G4/H4</f>
        <v>0.9285714285714286</v>
      </c>
      <c r="J4" s="48">
        <f t="shared" ref="J4:J55" si="3">(G4-D4)/D4</f>
        <v>0.18181818181818182</v>
      </c>
      <c r="K4" s="49">
        <f t="shared" ref="K4:O4" si="4">SUM(K5:K7)</f>
        <v>39600</v>
      </c>
      <c r="L4" s="26">
        <f t="shared" ref="L4:L55" si="5">G4/K4</f>
        <v>11.818181818181818</v>
      </c>
      <c r="M4" s="49">
        <f t="shared" si="4"/>
        <v>3960</v>
      </c>
      <c r="N4" s="26">
        <f t="shared" ref="N4:N55" si="6">D4/M4</f>
        <v>100</v>
      </c>
      <c r="O4" s="49">
        <f t="shared" si="4"/>
        <v>3875</v>
      </c>
      <c r="P4" s="26">
        <f t="shared" ref="P4:P55" si="7">D4/O4</f>
        <v>102.19354838709677</v>
      </c>
    </row>
    <row r="5" spans="2:16" ht="19.2" x14ac:dyDescent="0.55000000000000004">
      <c r="B5" s="190" t="s">
        <v>247</v>
      </c>
      <c r="C5" s="191"/>
      <c r="D5" s="26">
        <f t="shared" ref="D5:H5" si="8">D9+D13+D17+D21+D25+D29+D33+D37+D41+D45+D49+D53</f>
        <v>120000</v>
      </c>
      <c r="E5" s="26">
        <f t="shared" si="8"/>
        <v>132000</v>
      </c>
      <c r="F5" s="27">
        <f t="shared" si="1"/>
        <v>0.90909090909090906</v>
      </c>
      <c r="G5" s="26">
        <f t="shared" si="8"/>
        <v>144000</v>
      </c>
      <c r="H5" s="26">
        <f t="shared" si="8"/>
        <v>156000</v>
      </c>
      <c r="I5" s="27">
        <f t="shared" si="2"/>
        <v>0.92307692307692313</v>
      </c>
      <c r="J5" s="48">
        <f t="shared" si="3"/>
        <v>0.2</v>
      </c>
      <c r="K5" s="49">
        <f t="shared" ref="K5:O5" si="9">K9+K13+K17+K21+K25+K29+K33+K37+K41+K45+K49+K53</f>
        <v>12000</v>
      </c>
      <c r="L5" s="26">
        <f t="shared" si="5"/>
        <v>12</v>
      </c>
      <c r="M5" s="49">
        <f t="shared" si="9"/>
        <v>1200</v>
      </c>
      <c r="N5" s="26">
        <f t="shared" si="6"/>
        <v>100</v>
      </c>
      <c r="O5" s="49">
        <f t="shared" si="9"/>
        <v>1175</v>
      </c>
      <c r="P5" s="26">
        <f t="shared" si="7"/>
        <v>102.12765957446808</v>
      </c>
    </row>
    <row r="6" spans="2:16" ht="19.2" x14ac:dyDescent="0.55000000000000004">
      <c r="B6" s="190" t="s">
        <v>248</v>
      </c>
      <c r="C6" s="191"/>
      <c r="D6" s="26">
        <f t="shared" ref="D6:H6" si="10">D10+D14+D18+D22+D26+D30+D34+D38+D42+D46+D50+D54</f>
        <v>132000</v>
      </c>
      <c r="E6" s="26">
        <f t="shared" si="10"/>
        <v>144000</v>
      </c>
      <c r="F6" s="27">
        <f t="shared" si="1"/>
        <v>0.91666666666666663</v>
      </c>
      <c r="G6" s="26">
        <f t="shared" si="10"/>
        <v>156000</v>
      </c>
      <c r="H6" s="26">
        <f t="shared" si="10"/>
        <v>168000</v>
      </c>
      <c r="I6" s="27">
        <f t="shared" si="2"/>
        <v>0.9285714285714286</v>
      </c>
      <c r="J6" s="48">
        <f t="shared" si="3"/>
        <v>0.18181818181818182</v>
      </c>
      <c r="K6" s="49">
        <f t="shared" ref="K6:O6" si="11">K10+K14+K18+K22+K26+K30+K34+K38+K42+K46+K50+K54</f>
        <v>13200</v>
      </c>
      <c r="L6" s="26">
        <f t="shared" si="5"/>
        <v>11.818181818181818</v>
      </c>
      <c r="M6" s="49">
        <f t="shared" si="11"/>
        <v>1320</v>
      </c>
      <c r="N6" s="26">
        <f t="shared" si="6"/>
        <v>100</v>
      </c>
      <c r="O6" s="49">
        <f t="shared" si="11"/>
        <v>1290</v>
      </c>
      <c r="P6" s="26">
        <f t="shared" si="7"/>
        <v>102.32558139534883</v>
      </c>
    </row>
    <row r="7" spans="2:16" ht="19.2" x14ac:dyDescent="0.55000000000000004">
      <c r="B7" s="190" t="s">
        <v>249</v>
      </c>
      <c r="C7" s="191"/>
      <c r="D7" s="26">
        <f t="shared" ref="D7:H7" si="12">D11+D15+D19+D23+D27+D31+D35+D39+D43+D47+D51+D55</f>
        <v>144000</v>
      </c>
      <c r="E7" s="26">
        <f t="shared" si="12"/>
        <v>156000</v>
      </c>
      <c r="F7" s="27">
        <f t="shared" si="1"/>
        <v>0.92307692307692313</v>
      </c>
      <c r="G7" s="26">
        <f t="shared" si="12"/>
        <v>168000</v>
      </c>
      <c r="H7" s="26">
        <f t="shared" si="12"/>
        <v>180000</v>
      </c>
      <c r="I7" s="27">
        <f t="shared" si="2"/>
        <v>0.93333333333333335</v>
      </c>
      <c r="J7" s="48">
        <f t="shared" si="3"/>
        <v>0.16666666666666666</v>
      </c>
      <c r="K7" s="49">
        <f t="shared" ref="K7:O7" si="13">K11+K15+K19+K23+K27+K31+K35+K39+K43+K47+K51+K55</f>
        <v>14400</v>
      </c>
      <c r="L7" s="26">
        <f t="shared" si="5"/>
        <v>11.666666666666666</v>
      </c>
      <c r="M7" s="49">
        <f t="shared" si="13"/>
        <v>1440</v>
      </c>
      <c r="N7" s="26">
        <f t="shared" si="6"/>
        <v>100</v>
      </c>
      <c r="O7" s="49">
        <f t="shared" si="13"/>
        <v>1410</v>
      </c>
      <c r="P7" s="26">
        <f t="shared" si="7"/>
        <v>102.12765957446808</v>
      </c>
    </row>
    <row r="8" spans="2:16" ht="16.2" x14ac:dyDescent="0.45">
      <c r="B8" s="28">
        <v>42736</v>
      </c>
      <c r="C8" s="29" t="s">
        <v>246</v>
      </c>
      <c r="D8" s="30">
        <f t="shared" ref="D8:H8" si="14">SUM(D9:D11)</f>
        <v>6000</v>
      </c>
      <c r="E8" s="30">
        <f t="shared" si="14"/>
        <v>9000</v>
      </c>
      <c r="F8" s="31">
        <f t="shared" si="1"/>
        <v>0.66666666666666663</v>
      </c>
      <c r="G8" s="30">
        <f t="shared" si="14"/>
        <v>12000</v>
      </c>
      <c r="H8" s="30">
        <f t="shared" si="14"/>
        <v>15000</v>
      </c>
      <c r="I8" s="31">
        <f t="shared" si="2"/>
        <v>0.8</v>
      </c>
      <c r="J8" s="50">
        <f t="shared" si="3"/>
        <v>1</v>
      </c>
      <c r="K8" s="51">
        <f t="shared" ref="K8:O8" si="15">SUM(K9:K11)</f>
        <v>600</v>
      </c>
      <c r="L8" s="30">
        <f t="shared" si="5"/>
        <v>20</v>
      </c>
      <c r="M8" s="51">
        <f t="shared" si="15"/>
        <v>60</v>
      </c>
      <c r="N8" s="30">
        <f t="shared" si="6"/>
        <v>100</v>
      </c>
      <c r="O8" s="51">
        <f t="shared" si="15"/>
        <v>35</v>
      </c>
      <c r="P8" s="30">
        <f t="shared" si="7"/>
        <v>171.42857142857142</v>
      </c>
    </row>
    <row r="9" spans="2:16" ht="15.75" customHeight="1" x14ac:dyDescent="0.45">
      <c r="B9" s="32"/>
      <c r="C9" s="29" t="s">
        <v>250</v>
      </c>
      <c r="D9" s="33">
        <v>1000</v>
      </c>
      <c r="E9" s="33">
        <v>2000</v>
      </c>
      <c r="F9" s="31">
        <f t="shared" si="1"/>
        <v>0.5</v>
      </c>
      <c r="G9" s="33">
        <v>3000</v>
      </c>
      <c r="H9" s="33">
        <v>4000</v>
      </c>
      <c r="I9" s="31">
        <f t="shared" si="2"/>
        <v>0.75</v>
      </c>
      <c r="J9" s="50">
        <f t="shared" si="3"/>
        <v>2</v>
      </c>
      <c r="K9" s="52">
        <v>100</v>
      </c>
      <c r="L9" s="30">
        <f t="shared" si="5"/>
        <v>30</v>
      </c>
      <c r="M9" s="52">
        <v>10</v>
      </c>
      <c r="N9" s="30">
        <f t="shared" si="6"/>
        <v>100</v>
      </c>
      <c r="O9" s="52">
        <v>5</v>
      </c>
      <c r="P9" s="30">
        <f t="shared" si="7"/>
        <v>200</v>
      </c>
    </row>
    <row r="10" spans="2:16" ht="15.75" customHeight="1" x14ac:dyDescent="0.45">
      <c r="B10" s="32"/>
      <c r="C10" s="29" t="s">
        <v>251</v>
      </c>
      <c r="D10" s="33">
        <v>2000</v>
      </c>
      <c r="E10" s="33">
        <v>3000</v>
      </c>
      <c r="F10" s="31">
        <f t="shared" si="1"/>
        <v>0.66666666666666663</v>
      </c>
      <c r="G10" s="33">
        <v>4000</v>
      </c>
      <c r="H10" s="33">
        <v>5000</v>
      </c>
      <c r="I10" s="31">
        <f t="shared" si="2"/>
        <v>0.8</v>
      </c>
      <c r="J10" s="50">
        <f t="shared" si="3"/>
        <v>1</v>
      </c>
      <c r="K10" s="52">
        <v>200</v>
      </c>
      <c r="L10" s="30">
        <f t="shared" si="5"/>
        <v>20</v>
      </c>
      <c r="M10" s="52">
        <v>20</v>
      </c>
      <c r="N10" s="30">
        <f t="shared" si="6"/>
        <v>100</v>
      </c>
      <c r="O10" s="52">
        <v>10</v>
      </c>
      <c r="P10" s="30">
        <f t="shared" si="7"/>
        <v>200</v>
      </c>
    </row>
    <row r="11" spans="2:16" ht="16.2" x14ac:dyDescent="0.45">
      <c r="B11" s="32"/>
      <c r="C11" s="29" t="s">
        <v>252</v>
      </c>
      <c r="D11" s="33">
        <v>3000</v>
      </c>
      <c r="E11" s="33">
        <v>4000</v>
      </c>
      <c r="F11" s="31">
        <f t="shared" si="1"/>
        <v>0.75</v>
      </c>
      <c r="G11" s="33">
        <v>5000</v>
      </c>
      <c r="H11" s="33">
        <v>6000</v>
      </c>
      <c r="I11" s="31">
        <f t="shared" si="2"/>
        <v>0.83333333333333337</v>
      </c>
      <c r="J11" s="50">
        <f t="shared" si="3"/>
        <v>0.66666666666666663</v>
      </c>
      <c r="K11" s="52">
        <v>300</v>
      </c>
      <c r="L11" s="30">
        <f t="shared" si="5"/>
        <v>16.666666666666668</v>
      </c>
      <c r="M11" s="52">
        <v>30</v>
      </c>
      <c r="N11" s="30">
        <f t="shared" si="6"/>
        <v>100</v>
      </c>
      <c r="O11" s="52">
        <v>20</v>
      </c>
      <c r="P11" s="30">
        <f t="shared" si="7"/>
        <v>150</v>
      </c>
    </row>
    <row r="12" spans="2:16" ht="15.75" customHeight="1" x14ac:dyDescent="0.45">
      <c r="B12" s="34">
        <v>42767</v>
      </c>
      <c r="C12" s="35" t="s">
        <v>246</v>
      </c>
      <c r="D12" s="36">
        <f t="shared" ref="D12:H12" si="16">SUM(D13:D15)</f>
        <v>15000</v>
      </c>
      <c r="E12" s="36">
        <f t="shared" si="16"/>
        <v>18000</v>
      </c>
      <c r="F12" s="37">
        <f t="shared" si="1"/>
        <v>0.83333333333333337</v>
      </c>
      <c r="G12" s="36">
        <f t="shared" si="16"/>
        <v>21000</v>
      </c>
      <c r="H12" s="36">
        <f t="shared" si="16"/>
        <v>24000</v>
      </c>
      <c r="I12" s="37">
        <f t="shared" si="2"/>
        <v>0.875</v>
      </c>
      <c r="J12" s="53">
        <f t="shared" si="3"/>
        <v>0.4</v>
      </c>
      <c r="K12" s="54">
        <f t="shared" ref="K12:O12" si="17">SUM(K13:K15)</f>
        <v>1500</v>
      </c>
      <c r="L12" s="36">
        <f t="shared" si="5"/>
        <v>14</v>
      </c>
      <c r="M12" s="54">
        <f t="shared" si="17"/>
        <v>150</v>
      </c>
      <c r="N12" s="36">
        <f t="shared" si="6"/>
        <v>100</v>
      </c>
      <c r="O12" s="54">
        <f t="shared" si="17"/>
        <v>90</v>
      </c>
      <c r="P12" s="36">
        <f t="shared" si="7"/>
        <v>166.66666666666666</v>
      </c>
    </row>
    <row r="13" spans="2:16" ht="15.75" customHeight="1" x14ac:dyDescent="0.45">
      <c r="B13" s="34"/>
      <c r="C13" s="35" t="s">
        <v>250</v>
      </c>
      <c r="D13" s="38">
        <v>4000</v>
      </c>
      <c r="E13" s="38">
        <v>5000</v>
      </c>
      <c r="F13" s="37">
        <f t="shared" si="1"/>
        <v>0.8</v>
      </c>
      <c r="G13" s="38">
        <v>6000</v>
      </c>
      <c r="H13" s="38">
        <v>7000</v>
      </c>
      <c r="I13" s="37">
        <f t="shared" si="2"/>
        <v>0.8571428571428571</v>
      </c>
      <c r="J13" s="53">
        <f t="shared" si="3"/>
        <v>0.5</v>
      </c>
      <c r="K13" s="55">
        <v>400</v>
      </c>
      <c r="L13" s="36">
        <f t="shared" si="5"/>
        <v>15</v>
      </c>
      <c r="M13" s="55">
        <v>40</v>
      </c>
      <c r="N13" s="36">
        <f t="shared" si="6"/>
        <v>100</v>
      </c>
      <c r="O13" s="55">
        <v>20</v>
      </c>
      <c r="P13" s="36">
        <f t="shared" si="7"/>
        <v>200</v>
      </c>
    </row>
    <row r="14" spans="2:16" ht="15.75" customHeight="1" x14ac:dyDescent="0.45">
      <c r="B14" s="34"/>
      <c r="C14" s="35" t="s">
        <v>251</v>
      </c>
      <c r="D14" s="38">
        <v>5000</v>
      </c>
      <c r="E14" s="38">
        <v>6000</v>
      </c>
      <c r="F14" s="37">
        <f t="shared" si="1"/>
        <v>0.83333333333333337</v>
      </c>
      <c r="G14" s="38">
        <v>7000</v>
      </c>
      <c r="H14" s="38">
        <v>8000</v>
      </c>
      <c r="I14" s="37">
        <f t="shared" si="2"/>
        <v>0.875</v>
      </c>
      <c r="J14" s="53">
        <f t="shared" si="3"/>
        <v>0.4</v>
      </c>
      <c r="K14" s="55">
        <v>500</v>
      </c>
      <c r="L14" s="36">
        <f t="shared" si="5"/>
        <v>14</v>
      </c>
      <c r="M14" s="55">
        <v>50</v>
      </c>
      <c r="N14" s="36">
        <f t="shared" si="6"/>
        <v>100</v>
      </c>
      <c r="O14" s="55">
        <v>30</v>
      </c>
      <c r="P14" s="36">
        <f t="shared" si="7"/>
        <v>166.66666666666666</v>
      </c>
    </row>
    <row r="15" spans="2:16" ht="15.75" customHeight="1" x14ac:dyDescent="0.45">
      <c r="B15" s="34"/>
      <c r="C15" s="35" t="s">
        <v>252</v>
      </c>
      <c r="D15" s="38">
        <v>6000</v>
      </c>
      <c r="E15" s="38">
        <v>7000</v>
      </c>
      <c r="F15" s="37">
        <f t="shared" si="1"/>
        <v>0.8571428571428571</v>
      </c>
      <c r="G15" s="38">
        <v>8000</v>
      </c>
      <c r="H15" s="38">
        <v>9000</v>
      </c>
      <c r="I15" s="37">
        <f t="shared" si="2"/>
        <v>0.88888888888888884</v>
      </c>
      <c r="J15" s="53">
        <f t="shared" si="3"/>
        <v>0.33333333333333331</v>
      </c>
      <c r="K15" s="55">
        <v>600</v>
      </c>
      <c r="L15" s="36">
        <f t="shared" si="5"/>
        <v>13.333333333333334</v>
      </c>
      <c r="M15" s="55">
        <v>60</v>
      </c>
      <c r="N15" s="36">
        <f t="shared" si="6"/>
        <v>100</v>
      </c>
      <c r="O15" s="55">
        <v>40</v>
      </c>
      <c r="P15" s="36">
        <f t="shared" si="7"/>
        <v>150</v>
      </c>
    </row>
    <row r="16" spans="2:16" ht="15.75" customHeight="1" x14ac:dyDescent="0.45">
      <c r="B16" s="39">
        <v>42795</v>
      </c>
      <c r="C16" s="29" t="s">
        <v>246</v>
      </c>
      <c r="D16" s="30">
        <f t="shared" ref="D16:H16" si="18">SUM(D17:D19)</f>
        <v>15000</v>
      </c>
      <c r="E16" s="30">
        <f t="shared" si="18"/>
        <v>18000</v>
      </c>
      <c r="F16" s="31">
        <f t="shared" si="1"/>
        <v>0.83333333333333337</v>
      </c>
      <c r="G16" s="30">
        <f t="shared" si="18"/>
        <v>21000</v>
      </c>
      <c r="H16" s="30">
        <f t="shared" si="18"/>
        <v>24000</v>
      </c>
      <c r="I16" s="31">
        <f t="shared" si="2"/>
        <v>0.875</v>
      </c>
      <c r="J16" s="50">
        <f t="shared" si="3"/>
        <v>0.4</v>
      </c>
      <c r="K16" s="51">
        <f t="shared" ref="K16:O16" si="19">SUM(K17:K19)</f>
        <v>1500</v>
      </c>
      <c r="L16" s="30">
        <f t="shared" si="5"/>
        <v>14</v>
      </c>
      <c r="M16" s="51">
        <f t="shared" si="19"/>
        <v>150</v>
      </c>
      <c r="N16" s="30">
        <f t="shared" si="6"/>
        <v>100</v>
      </c>
      <c r="O16" s="51">
        <f t="shared" si="19"/>
        <v>150</v>
      </c>
      <c r="P16" s="30">
        <f t="shared" si="7"/>
        <v>100</v>
      </c>
    </row>
    <row r="17" spans="2:16" ht="15.75" customHeight="1" x14ac:dyDescent="0.45">
      <c r="B17" s="39"/>
      <c r="C17" s="29" t="s">
        <v>250</v>
      </c>
      <c r="D17" s="33">
        <v>4000</v>
      </c>
      <c r="E17" s="33">
        <v>5000</v>
      </c>
      <c r="F17" s="31">
        <f t="shared" si="1"/>
        <v>0.8</v>
      </c>
      <c r="G17" s="33">
        <v>6000</v>
      </c>
      <c r="H17" s="33">
        <v>7000</v>
      </c>
      <c r="I17" s="31">
        <f t="shared" si="2"/>
        <v>0.8571428571428571</v>
      </c>
      <c r="J17" s="50">
        <f t="shared" si="3"/>
        <v>0.5</v>
      </c>
      <c r="K17" s="52">
        <v>400</v>
      </c>
      <c r="L17" s="30">
        <f t="shared" si="5"/>
        <v>15</v>
      </c>
      <c r="M17" s="52">
        <v>40</v>
      </c>
      <c r="N17" s="30">
        <f t="shared" si="6"/>
        <v>100</v>
      </c>
      <c r="O17" s="52">
        <v>40</v>
      </c>
      <c r="P17" s="30">
        <f t="shared" si="7"/>
        <v>100</v>
      </c>
    </row>
    <row r="18" spans="2:16" ht="15.75" customHeight="1" x14ac:dyDescent="0.45">
      <c r="B18" s="39"/>
      <c r="C18" s="29" t="s">
        <v>251</v>
      </c>
      <c r="D18" s="33">
        <v>5000</v>
      </c>
      <c r="E18" s="33">
        <v>6000</v>
      </c>
      <c r="F18" s="31">
        <f t="shared" si="1"/>
        <v>0.83333333333333337</v>
      </c>
      <c r="G18" s="33">
        <v>7000</v>
      </c>
      <c r="H18" s="33">
        <v>8000</v>
      </c>
      <c r="I18" s="31">
        <f t="shared" si="2"/>
        <v>0.875</v>
      </c>
      <c r="J18" s="50">
        <f t="shared" si="3"/>
        <v>0.4</v>
      </c>
      <c r="K18" s="52">
        <v>500</v>
      </c>
      <c r="L18" s="30">
        <f t="shared" si="5"/>
        <v>14</v>
      </c>
      <c r="M18" s="52">
        <v>50</v>
      </c>
      <c r="N18" s="30">
        <f t="shared" si="6"/>
        <v>100</v>
      </c>
      <c r="O18" s="52">
        <v>50</v>
      </c>
      <c r="P18" s="30">
        <f t="shared" si="7"/>
        <v>100</v>
      </c>
    </row>
    <row r="19" spans="2:16" ht="15.75" customHeight="1" x14ac:dyDescent="0.45">
      <c r="B19" s="39"/>
      <c r="C19" s="29" t="s">
        <v>252</v>
      </c>
      <c r="D19" s="33">
        <v>6000</v>
      </c>
      <c r="E19" s="33">
        <v>7000</v>
      </c>
      <c r="F19" s="31">
        <f t="shared" si="1"/>
        <v>0.8571428571428571</v>
      </c>
      <c r="G19" s="33">
        <v>8000</v>
      </c>
      <c r="H19" s="33">
        <v>9000</v>
      </c>
      <c r="I19" s="31">
        <f t="shared" si="2"/>
        <v>0.88888888888888884</v>
      </c>
      <c r="J19" s="50">
        <f t="shared" si="3"/>
        <v>0.33333333333333331</v>
      </c>
      <c r="K19" s="52">
        <v>600</v>
      </c>
      <c r="L19" s="30">
        <f t="shared" si="5"/>
        <v>13.333333333333334</v>
      </c>
      <c r="M19" s="52">
        <v>60</v>
      </c>
      <c r="N19" s="30">
        <f t="shared" si="6"/>
        <v>100</v>
      </c>
      <c r="O19" s="52">
        <v>60</v>
      </c>
      <c r="P19" s="30">
        <f t="shared" si="7"/>
        <v>100</v>
      </c>
    </row>
    <row r="20" spans="2:16" ht="15.75" customHeight="1" x14ac:dyDescent="0.45">
      <c r="B20" s="34">
        <v>42826</v>
      </c>
      <c r="C20" s="35" t="s">
        <v>246</v>
      </c>
      <c r="D20" s="36">
        <f t="shared" ref="D20:H20" si="20">SUM(D21:D23)</f>
        <v>24000</v>
      </c>
      <c r="E20" s="36">
        <f t="shared" si="20"/>
        <v>27000</v>
      </c>
      <c r="F20" s="37">
        <f t="shared" si="1"/>
        <v>0.88888888888888884</v>
      </c>
      <c r="G20" s="36">
        <f t="shared" si="20"/>
        <v>30000</v>
      </c>
      <c r="H20" s="36">
        <f t="shared" si="20"/>
        <v>33000</v>
      </c>
      <c r="I20" s="37">
        <f t="shared" si="2"/>
        <v>0.90909090909090906</v>
      </c>
      <c r="J20" s="53">
        <f t="shared" si="3"/>
        <v>0.25</v>
      </c>
      <c r="K20" s="54">
        <f t="shared" ref="K20:O20" si="21">SUM(K21:K23)</f>
        <v>2400</v>
      </c>
      <c r="L20" s="36">
        <f t="shared" si="5"/>
        <v>12.5</v>
      </c>
      <c r="M20" s="54">
        <f t="shared" si="21"/>
        <v>240</v>
      </c>
      <c r="N20" s="36">
        <f t="shared" si="6"/>
        <v>100</v>
      </c>
      <c r="O20" s="54">
        <f t="shared" si="21"/>
        <v>240</v>
      </c>
      <c r="P20" s="36">
        <f t="shared" si="7"/>
        <v>100</v>
      </c>
    </row>
    <row r="21" spans="2:16" ht="15.75" customHeight="1" x14ac:dyDescent="0.45">
      <c r="B21" s="34"/>
      <c r="C21" s="35" t="s">
        <v>250</v>
      </c>
      <c r="D21" s="38">
        <v>7000</v>
      </c>
      <c r="E21" s="38">
        <v>8000</v>
      </c>
      <c r="F21" s="37">
        <f t="shared" si="1"/>
        <v>0.875</v>
      </c>
      <c r="G21" s="38">
        <v>9000</v>
      </c>
      <c r="H21" s="38">
        <v>10000</v>
      </c>
      <c r="I21" s="37">
        <f t="shared" si="2"/>
        <v>0.9</v>
      </c>
      <c r="J21" s="53">
        <f t="shared" si="3"/>
        <v>0.2857142857142857</v>
      </c>
      <c r="K21" s="55">
        <v>700</v>
      </c>
      <c r="L21" s="36">
        <f t="shared" si="5"/>
        <v>12.857142857142858</v>
      </c>
      <c r="M21" s="55">
        <v>70</v>
      </c>
      <c r="N21" s="36">
        <f t="shared" si="6"/>
        <v>100</v>
      </c>
      <c r="O21" s="55">
        <v>70</v>
      </c>
      <c r="P21" s="36">
        <f t="shared" si="7"/>
        <v>100</v>
      </c>
    </row>
    <row r="22" spans="2:16" ht="15.75" customHeight="1" x14ac:dyDescent="0.45">
      <c r="B22" s="34"/>
      <c r="C22" s="35" t="s">
        <v>251</v>
      </c>
      <c r="D22" s="38">
        <v>8000</v>
      </c>
      <c r="E22" s="38">
        <v>9000</v>
      </c>
      <c r="F22" s="37">
        <f t="shared" si="1"/>
        <v>0.88888888888888884</v>
      </c>
      <c r="G22" s="38">
        <v>10000</v>
      </c>
      <c r="H22" s="38">
        <v>11000</v>
      </c>
      <c r="I22" s="37">
        <f t="shared" si="2"/>
        <v>0.90909090909090906</v>
      </c>
      <c r="J22" s="53">
        <f t="shared" si="3"/>
        <v>0.25</v>
      </c>
      <c r="K22" s="55">
        <v>800</v>
      </c>
      <c r="L22" s="36">
        <f t="shared" si="5"/>
        <v>12.5</v>
      </c>
      <c r="M22" s="55">
        <v>80</v>
      </c>
      <c r="N22" s="36">
        <f t="shared" si="6"/>
        <v>100</v>
      </c>
      <c r="O22" s="55">
        <v>80</v>
      </c>
      <c r="P22" s="36">
        <f t="shared" si="7"/>
        <v>100</v>
      </c>
    </row>
    <row r="23" spans="2:16" ht="15.75" customHeight="1" x14ac:dyDescent="0.45">
      <c r="B23" s="40"/>
      <c r="C23" s="35" t="s">
        <v>252</v>
      </c>
      <c r="D23" s="38">
        <v>9000</v>
      </c>
      <c r="E23" s="38">
        <v>10000</v>
      </c>
      <c r="F23" s="37">
        <f t="shared" si="1"/>
        <v>0.9</v>
      </c>
      <c r="G23" s="38">
        <v>11000</v>
      </c>
      <c r="H23" s="38">
        <v>12000</v>
      </c>
      <c r="I23" s="37">
        <f t="shared" si="2"/>
        <v>0.91666666666666663</v>
      </c>
      <c r="J23" s="53">
        <f t="shared" si="3"/>
        <v>0.22222222222222221</v>
      </c>
      <c r="K23" s="55">
        <v>900</v>
      </c>
      <c r="L23" s="36">
        <f t="shared" si="5"/>
        <v>12.222222222222221</v>
      </c>
      <c r="M23" s="55">
        <v>90</v>
      </c>
      <c r="N23" s="36">
        <f t="shared" si="6"/>
        <v>100</v>
      </c>
      <c r="O23" s="55">
        <v>90</v>
      </c>
      <c r="P23" s="36">
        <f t="shared" si="7"/>
        <v>100</v>
      </c>
    </row>
    <row r="24" spans="2:16" ht="15.75" customHeight="1" x14ac:dyDescent="0.45">
      <c r="B24" s="41">
        <v>42856</v>
      </c>
      <c r="C24" s="29" t="s">
        <v>246</v>
      </c>
      <c r="D24" s="30">
        <f t="shared" ref="D24:H24" si="22">SUM(D25:D27)</f>
        <v>24000</v>
      </c>
      <c r="E24" s="30">
        <f t="shared" si="22"/>
        <v>27000</v>
      </c>
      <c r="F24" s="31">
        <f t="shared" si="1"/>
        <v>0.88888888888888884</v>
      </c>
      <c r="G24" s="30">
        <f t="shared" si="22"/>
        <v>30000</v>
      </c>
      <c r="H24" s="30">
        <f t="shared" si="22"/>
        <v>33000</v>
      </c>
      <c r="I24" s="31">
        <f t="shared" si="2"/>
        <v>0.90909090909090906</v>
      </c>
      <c r="J24" s="50">
        <f t="shared" si="3"/>
        <v>0.25</v>
      </c>
      <c r="K24" s="51">
        <f t="shared" ref="K24:O24" si="23">SUM(K25:K27)</f>
        <v>2400</v>
      </c>
      <c r="L24" s="30">
        <f t="shared" si="5"/>
        <v>12.5</v>
      </c>
      <c r="M24" s="51">
        <f t="shared" si="23"/>
        <v>240</v>
      </c>
      <c r="N24" s="30">
        <f t="shared" si="6"/>
        <v>100</v>
      </c>
      <c r="O24" s="51">
        <f t="shared" si="23"/>
        <v>240</v>
      </c>
      <c r="P24" s="30">
        <f t="shared" si="7"/>
        <v>100</v>
      </c>
    </row>
    <row r="25" spans="2:16" ht="15.75" customHeight="1" x14ac:dyDescent="0.45">
      <c r="B25" s="42"/>
      <c r="C25" s="29" t="s">
        <v>250</v>
      </c>
      <c r="D25" s="33">
        <v>7000</v>
      </c>
      <c r="E25" s="33">
        <v>8000</v>
      </c>
      <c r="F25" s="31">
        <f t="shared" si="1"/>
        <v>0.875</v>
      </c>
      <c r="G25" s="33">
        <v>9000</v>
      </c>
      <c r="H25" s="33">
        <v>10000</v>
      </c>
      <c r="I25" s="31">
        <f t="shared" si="2"/>
        <v>0.9</v>
      </c>
      <c r="J25" s="50">
        <f t="shared" si="3"/>
        <v>0.2857142857142857</v>
      </c>
      <c r="K25" s="52">
        <v>700</v>
      </c>
      <c r="L25" s="30">
        <f t="shared" si="5"/>
        <v>12.857142857142858</v>
      </c>
      <c r="M25" s="52">
        <v>70</v>
      </c>
      <c r="N25" s="30">
        <f t="shared" si="6"/>
        <v>100</v>
      </c>
      <c r="O25" s="52">
        <v>70</v>
      </c>
      <c r="P25" s="30">
        <f t="shared" si="7"/>
        <v>100</v>
      </c>
    </row>
    <row r="26" spans="2:16" ht="15.75" customHeight="1" x14ac:dyDescent="0.45">
      <c r="B26" s="42"/>
      <c r="C26" s="29" t="s">
        <v>251</v>
      </c>
      <c r="D26" s="33">
        <v>8000</v>
      </c>
      <c r="E26" s="33">
        <v>9000</v>
      </c>
      <c r="F26" s="31">
        <f t="shared" si="1"/>
        <v>0.88888888888888884</v>
      </c>
      <c r="G26" s="33">
        <v>10000</v>
      </c>
      <c r="H26" s="33">
        <v>11000</v>
      </c>
      <c r="I26" s="31">
        <f t="shared" si="2"/>
        <v>0.90909090909090906</v>
      </c>
      <c r="J26" s="50">
        <f t="shared" si="3"/>
        <v>0.25</v>
      </c>
      <c r="K26" s="52">
        <v>800</v>
      </c>
      <c r="L26" s="30">
        <f t="shared" si="5"/>
        <v>12.5</v>
      </c>
      <c r="M26" s="52">
        <v>80</v>
      </c>
      <c r="N26" s="30">
        <f t="shared" si="6"/>
        <v>100</v>
      </c>
      <c r="O26" s="52">
        <v>80</v>
      </c>
      <c r="P26" s="30">
        <f t="shared" si="7"/>
        <v>100</v>
      </c>
    </row>
    <row r="27" spans="2:16" ht="15.75" customHeight="1" x14ac:dyDescent="0.45">
      <c r="B27" s="43"/>
      <c r="C27" s="29" t="s">
        <v>252</v>
      </c>
      <c r="D27" s="33">
        <v>9000</v>
      </c>
      <c r="E27" s="33">
        <v>10000</v>
      </c>
      <c r="F27" s="31">
        <f t="shared" si="1"/>
        <v>0.9</v>
      </c>
      <c r="G27" s="33">
        <v>11000</v>
      </c>
      <c r="H27" s="33">
        <v>12000</v>
      </c>
      <c r="I27" s="31">
        <f t="shared" si="2"/>
        <v>0.91666666666666663</v>
      </c>
      <c r="J27" s="50">
        <f t="shared" si="3"/>
        <v>0.22222222222222221</v>
      </c>
      <c r="K27" s="52">
        <v>900</v>
      </c>
      <c r="L27" s="30">
        <f t="shared" si="5"/>
        <v>12.222222222222221</v>
      </c>
      <c r="M27" s="52">
        <v>90</v>
      </c>
      <c r="N27" s="30">
        <f t="shared" si="6"/>
        <v>100</v>
      </c>
      <c r="O27" s="52">
        <v>90</v>
      </c>
      <c r="P27" s="30">
        <f t="shared" si="7"/>
        <v>100</v>
      </c>
    </row>
    <row r="28" spans="2:16" ht="15.75" customHeight="1" x14ac:dyDescent="0.45">
      <c r="B28" s="44">
        <v>42887</v>
      </c>
      <c r="C28" s="35" t="s">
        <v>246</v>
      </c>
      <c r="D28" s="36">
        <f t="shared" ref="D28:H28" si="24">SUM(D29:D31)</f>
        <v>33000</v>
      </c>
      <c r="E28" s="36">
        <f t="shared" si="24"/>
        <v>36000</v>
      </c>
      <c r="F28" s="37">
        <f t="shared" si="1"/>
        <v>0.91666666666666663</v>
      </c>
      <c r="G28" s="36">
        <f t="shared" si="24"/>
        <v>39000</v>
      </c>
      <c r="H28" s="36">
        <f t="shared" si="24"/>
        <v>42000</v>
      </c>
      <c r="I28" s="37">
        <f t="shared" si="2"/>
        <v>0.9285714285714286</v>
      </c>
      <c r="J28" s="53">
        <f t="shared" si="3"/>
        <v>0.18181818181818182</v>
      </c>
      <c r="K28" s="54">
        <f t="shared" ref="K28:O28" si="25">SUM(K29:K31)</f>
        <v>3300</v>
      </c>
      <c r="L28" s="36">
        <f t="shared" si="5"/>
        <v>11.818181818181818</v>
      </c>
      <c r="M28" s="54">
        <f t="shared" si="25"/>
        <v>330</v>
      </c>
      <c r="N28" s="36">
        <f t="shared" si="6"/>
        <v>100</v>
      </c>
      <c r="O28" s="54">
        <f t="shared" si="25"/>
        <v>330</v>
      </c>
      <c r="P28" s="36">
        <f t="shared" si="7"/>
        <v>100</v>
      </c>
    </row>
    <row r="29" spans="2:16" ht="15.75" customHeight="1" x14ac:dyDescent="0.45">
      <c r="B29" s="34"/>
      <c r="C29" s="35" t="s">
        <v>250</v>
      </c>
      <c r="D29" s="38">
        <v>10000</v>
      </c>
      <c r="E29" s="38">
        <v>11000</v>
      </c>
      <c r="F29" s="37">
        <f t="shared" si="1"/>
        <v>0.90909090909090906</v>
      </c>
      <c r="G29" s="38">
        <v>12000</v>
      </c>
      <c r="H29" s="38">
        <v>13000</v>
      </c>
      <c r="I29" s="37">
        <f t="shared" si="2"/>
        <v>0.92307692307692313</v>
      </c>
      <c r="J29" s="53">
        <f t="shared" si="3"/>
        <v>0.2</v>
      </c>
      <c r="K29" s="55">
        <v>1000</v>
      </c>
      <c r="L29" s="36">
        <f t="shared" si="5"/>
        <v>12</v>
      </c>
      <c r="M29" s="55">
        <v>100</v>
      </c>
      <c r="N29" s="36">
        <f t="shared" si="6"/>
        <v>100</v>
      </c>
      <c r="O29" s="55">
        <v>100</v>
      </c>
      <c r="P29" s="36">
        <f t="shared" si="7"/>
        <v>100</v>
      </c>
    </row>
    <row r="30" spans="2:16" ht="15.75" customHeight="1" x14ac:dyDescent="0.45">
      <c r="B30" s="34"/>
      <c r="C30" s="35" t="s">
        <v>251</v>
      </c>
      <c r="D30" s="38">
        <v>11000</v>
      </c>
      <c r="E30" s="38">
        <v>12000</v>
      </c>
      <c r="F30" s="37">
        <f t="shared" si="1"/>
        <v>0.91666666666666663</v>
      </c>
      <c r="G30" s="38">
        <v>13000</v>
      </c>
      <c r="H30" s="38">
        <v>14000</v>
      </c>
      <c r="I30" s="37">
        <f t="shared" si="2"/>
        <v>0.9285714285714286</v>
      </c>
      <c r="J30" s="53">
        <f t="shared" si="3"/>
        <v>0.18181818181818182</v>
      </c>
      <c r="K30" s="55">
        <v>1100</v>
      </c>
      <c r="L30" s="36">
        <f t="shared" si="5"/>
        <v>11.818181818181818</v>
      </c>
      <c r="M30" s="55">
        <v>110</v>
      </c>
      <c r="N30" s="36">
        <f t="shared" si="6"/>
        <v>100</v>
      </c>
      <c r="O30" s="55">
        <v>110</v>
      </c>
      <c r="P30" s="36">
        <f t="shared" si="7"/>
        <v>100</v>
      </c>
    </row>
    <row r="31" spans="2:16" ht="15.75" customHeight="1" x14ac:dyDescent="0.45">
      <c r="B31" s="40"/>
      <c r="C31" s="35" t="s">
        <v>252</v>
      </c>
      <c r="D31" s="38">
        <v>12000</v>
      </c>
      <c r="E31" s="38">
        <v>13000</v>
      </c>
      <c r="F31" s="37">
        <f t="shared" si="1"/>
        <v>0.92307692307692313</v>
      </c>
      <c r="G31" s="38">
        <v>14000</v>
      </c>
      <c r="H31" s="38">
        <v>15000</v>
      </c>
      <c r="I31" s="37">
        <f t="shared" si="2"/>
        <v>0.93333333333333335</v>
      </c>
      <c r="J31" s="53">
        <f t="shared" si="3"/>
        <v>0.16666666666666666</v>
      </c>
      <c r="K31" s="55">
        <v>1200</v>
      </c>
      <c r="L31" s="36">
        <f t="shared" si="5"/>
        <v>11.666666666666666</v>
      </c>
      <c r="M31" s="55">
        <v>120</v>
      </c>
      <c r="N31" s="36">
        <f t="shared" si="6"/>
        <v>100</v>
      </c>
      <c r="O31" s="55">
        <v>120</v>
      </c>
      <c r="P31" s="36">
        <f t="shared" si="7"/>
        <v>100</v>
      </c>
    </row>
    <row r="32" spans="2:16" ht="15.75" customHeight="1" x14ac:dyDescent="0.45">
      <c r="B32" s="41">
        <v>42917</v>
      </c>
      <c r="C32" s="29" t="s">
        <v>246</v>
      </c>
      <c r="D32" s="30">
        <f t="shared" ref="D32:H32" si="26">SUM(D33:D35)</f>
        <v>33000</v>
      </c>
      <c r="E32" s="30">
        <f t="shared" si="26"/>
        <v>36000</v>
      </c>
      <c r="F32" s="31">
        <f t="shared" si="1"/>
        <v>0.91666666666666663</v>
      </c>
      <c r="G32" s="30">
        <f t="shared" si="26"/>
        <v>39000</v>
      </c>
      <c r="H32" s="30">
        <f t="shared" si="26"/>
        <v>42000</v>
      </c>
      <c r="I32" s="31">
        <f t="shared" si="2"/>
        <v>0.9285714285714286</v>
      </c>
      <c r="J32" s="50">
        <f t="shared" si="3"/>
        <v>0.18181818181818182</v>
      </c>
      <c r="K32" s="51">
        <f t="shared" ref="K32:O32" si="27">SUM(K33:K35)</f>
        <v>3300</v>
      </c>
      <c r="L32" s="30">
        <f t="shared" si="5"/>
        <v>11.818181818181818</v>
      </c>
      <c r="M32" s="51">
        <f t="shared" si="27"/>
        <v>330</v>
      </c>
      <c r="N32" s="30">
        <f t="shared" si="6"/>
        <v>100</v>
      </c>
      <c r="O32" s="51">
        <f t="shared" si="27"/>
        <v>330</v>
      </c>
      <c r="P32" s="30">
        <f t="shared" si="7"/>
        <v>100</v>
      </c>
    </row>
    <row r="33" spans="2:16" ht="15.75" customHeight="1" x14ac:dyDescent="0.45">
      <c r="B33" s="42"/>
      <c r="C33" s="29" t="s">
        <v>250</v>
      </c>
      <c r="D33" s="33">
        <v>10000</v>
      </c>
      <c r="E33" s="33">
        <v>11000</v>
      </c>
      <c r="F33" s="31">
        <f t="shared" si="1"/>
        <v>0.90909090909090906</v>
      </c>
      <c r="G33" s="33">
        <v>12000</v>
      </c>
      <c r="H33" s="33">
        <v>13000</v>
      </c>
      <c r="I33" s="31">
        <f t="shared" si="2"/>
        <v>0.92307692307692313</v>
      </c>
      <c r="J33" s="50">
        <f t="shared" si="3"/>
        <v>0.2</v>
      </c>
      <c r="K33" s="52">
        <v>1000</v>
      </c>
      <c r="L33" s="30">
        <f t="shared" si="5"/>
        <v>12</v>
      </c>
      <c r="M33" s="52">
        <v>100</v>
      </c>
      <c r="N33" s="30">
        <f t="shared" si="6"/>
        <v>100</v>
      </c>
      <c r="O33" s="52">
        <v>100</v>
      </c>
      <c r="P33" s="30">
        <f t="shared" si="7"/>
        <v>100</v>
      </c>
    </row>
    <row r="34" spans="2:16" ht="15.75" customHeight="1" x14ac:dyDescent="0.45">
      <c r="B34" s="42"/>
      <c r="C34" s="29" t="s">
        <v>251</v>
      </c>
      <c r="D34" s="33">
        <v>11000</v>
      </c>
      <c r="E34" s="33">
        <v>12000</v>
      </c>
      <c r="F34" s="31">
        <f t="shared" si="1"/>
        <v>0.91666666666666663</v>
      </c>
      <c r="G34" s="33">
        <v>13000</v>
      </c>
      <c r="H34" s="33">
        <v>14000</v>
      </c>
      <c r="I34" s="31">
        <f t="shared" si="2"/>
        <v>0.9285714285714286</v>
      </c>
      <c r="J34" s="50">
        <f t="shared" si="3"/>
        <v>0.18181818181818182</v>
      </c>
      <c r="K34" s="52">
        <v>1100</v>
      </c>
      <c r="L34" s="30">
        <f t="shared" si="5"/>
        <v>11.818181818181818</v>
      </c>
      <c r="M34" s="52">
        <v>110</v>
      </c>
      <c r="N34" s="30">
        <f t="shared" si="6"/>
        <v>100</v>
      </c>
      <c r="O34" s="52">
        <v>110</v>
      </c>
      <c r="P34" s="30">
        <f t="shared" si="7"/>
        <v>100</v>
      </c>
    </row>
    <row r="35" spans="2:16" ht="15.75" customHeight="1" x14ac:dyDescent="0.45">
      <c r="B35" s="43"/>
      <c r="C35" s="29" t="s">
        <v>252</v>
      </c>
      <c r="D35" s="33">
        <v>12000</v>
      </c>
      <c r="E35" s="33">
        <v>13000</v>
      </c>
      <c r="F35" s="31">
        <f t="shared" si="1"/>
        <v>0.92307692307692313</v>
      </c>
      <c r="G35" s="33">
        <v>14000</v>
      </c>
      <c r="H35" s="33">
        <v>15000</v>
      </c>
      <c r="I35" s="31">
        <f t="shared" si="2"/>
        <v>0.93333333333333335</v>
      </c>
      <c r="J35" s="50">
        <f t="shared" si="3"/>
        <v>0.16666666666666666</v>
      </c>
      <c r="K35" s="52">
        <v>1200</v>
      </c>
      <c r="L35" s="30">
        <f t="shared" si="5"/>
        <v>11.666666666666666</v>
      </c>
      <c r="M35" s="52">
        <v>120</v>
      </c>
      <c r="N35" s="30">
        <f t="shared" si="6"/>
        <v>100</v>
      </c>
      <c r="O35" s="52">
        <v>120</v>
      </c>
      <c r="P35" s="30">
        <f t="shared" si="7"/>
        <v>100</v>
      </c>
    </row>
    <row r="36" spans="2:16" ht="15.75" customHeight="1" x14ac:dyDescent="0.45">
      <c r="B36" s="44">
        <v>42948</v>
      </c>
      <c r="C36" s="35" t="s">
        <v>246</v>
      </c>
      <c r="D36" s="36">
        <f t="shared" ref="D36:H36" si="28">SUM(D37:D39)</f>
        <v>42000</v>
      </c>
      <c r="E36" s="36">
        <f t="shared" si="28"/>
        <v>45000</v>
      </c>
      <c r="F36" s="37">
        <f t="shared" si="1"/>
        <v>0.93333333333333335</v>
      </c>
      <c r="G36" s="36">
        <f t="shared" si="28"/>
        <v>48000</v>
      </c>
      <c r="H36" s="36">
        <f t="shared" si="28"/>
        <v>51000</v>
      </c>
      <c r="I36" s="37">
        <f t="shared" si="2"/>
        <v>0.94117647058823528</v>
      </c>
      <c r="J36" s="53">
        <f t="shared" si="3"/>
        <v>0.14285714285714285</v>
      </c>
      <c r="K36" s="54">
        <f t="shared" ref="K36:O36" si="29">SUM(K37:K39)</f>
        <v>4200</v>
      </c>
      <c r="L36" s="36">
        <f t="shared" si="5"/>
        <v>11.428571428571429</v>
      </c>
      <c r="M36" s="54">
        <f t="shared" si="29"/>
        <v>420</v>
      </c>
      <c r="N36" s="36">
        <f t="shared" si="6"/>
        <v>100</v>
      </c>
      <c r="O36" s="54">
        <f t="shared" si="29"/>
        <v>420</v>
      </c>
      <c r="P36" s="36">
        <f t="shared" si="7"/>
        <v>100</v>
      </c>
    </row>
    <row r="37" spans="2:16" ht="15.75" customHeight="1" x14ac:dyDescent="0.45">
      <c r="B37" s="34"/>
      <c r="C37" s="35" t="s">
        <v>250</v>
      </c>
      <c r="D37" s="38">
        <v>13000</v>
      </c>
      <c r="E37" s="38">
        <v>14000</v>
      </c>
      <c r="F37" s="37">
        <f t="shared" si="1"/>
        <v>0.9285714285714286</v>
      </c>
      <c r="G37" s="38">
        <v>15000</v>
      </c>
      <c r="H37" s="38">
        <v>16000</v>
      </c>
      <c r="I37" s="37">
        <f t="shared" si="2"/>
        <v>0.9375</v>
      </c>
      <c r="J37" s="53">
        <f t="shared" si="3"/>
        <v>0.15384615384615385</v>
      </c>
      <c r="K37" s="55">
        <v>1300</v>
      </c>
      <c r="L37" s="36">
        <f t="shared" si="5"/>
        <v>11.538461538461538</v>
      </c>
      <c r="M37" s="55">
        <v>130</v>
      </c>
      <c r="N37" s="36">
        <f t="shared" si="6"/>
        <v>100</v>
      </c>
      <c r="O37" s="55">
        <v>130</v>
      </c>
      <c r="P37" s="36">
        <f t="shared" si="7"/>
        <v>100</v>
      </c>
    </row>
    <row r="38" spans="2:16" ht="15.75" customHeight="1" x14ac:dyDescent="0.45">
      <c r="B38" s="34"/>
      <c r="C38" s="35" t="s">
        <v>251</v>
      </c>
      <c r="D38" s="38">
        <v>14000</v>
      </c>
      <c r="E38" s="38">
        <v>15000</v>
      </c>
      <c r="F38" s="37">
        <f t="shared" si="1"/>
        <v>0.93333333333333335</v>
      </c>
      <c r="G38" s="38">
        <v>16000</v>
      </c>
      <c r="H38" s="38">
        <v>17000</v>
      </c>
      <c r="I38" s="37">
        <f t="shared" si="2"/>
        <v>0.94117647058823528</v>
      </c>
      <c r="J38" s="53">
        <f t="shared" si="3"/>
        <v>0.14285714285714285</v>
      </c>
      <c r="K38" s="55">
        <v>1400</v>
      </c>
      <c r="L38" s="36">
        <f t="shared" si="5"/>
        <v>11.428571428571429</v>
      </c>
      <c r="M38" s="55">
        <v>140</v>
      </c>
      <c r="N38" s="36">
        <f t="shared" si="6"/>
        <v>100</v>
      </c>
      <c r="O38" s="55">
        <v>140</v>
      </c>
      <c r="P38" s="36">
        <f t="shared" si="7"/>
        <v>100</v>
      </c>
    </row>
    <row r="39" spans="2:16" ht="15.75" customHeight="1" x14ac:dyDescent="0.45">
      <c r="B39" s="40"/>
      <c r="C39" s="35" t="s">
        <v>252</v>
      </c>
      <c r="D39" s="38">
        <v>15000</v>
      </c>
      <c r="E39" s="38">
        <v>16000</v>
      </c>
      <c r="F39" s="37">
        <f t="shared" si="1"/>
        <v>0.9375</v>
      </c>
      <c r="G39" s="38">
        <v>17000</v>
      </c>
      <c r="H39" s="38">
        <v>18000</v>
      </c>
      <c r="I39" s="37">
        <f t="shared" si="2"/>
        <v>0.94444444444444442</v>
      </c>
      <c r="J39" s="53">
        <f t="shared" si="3"/>
        <v>0.13333333333333333</v>
      </c>
      <c r="K39" s="55">
        <v>1500</v>
      </c>
      <c r="L39" s="36">
        <f t="shared" si="5"/>
        <v>11.333333333333334</v>
      </c>
      <c r="M39" s="55">
        <v>150</v>
      </c>
      <c r="N39" s="36">
        <f t="shared" si="6"/>
        <v>100</v>
      </c>
      <c r="O39" s="55">
        <v>150</v>
      </c>
      <c r="P39" s="36">
        <f t="shared" si="7"/>
        <v>100</v>
      </c>
    </row>
    <row r="40" spans="2:16" ht="15.75" customHeight="1" x14ac:dyDescent="0.45">
      <c r="B40" s="41">
        <v>42979</v>
      </c>
      <c r="C40" s="29" t="s">
        <v>246</v>
      </c>
      <c r="D40" s="30">
        <f t="shared" ref="D40:H40" si="30">SUM(D41:D43)</f>
        <v>42000</v>
      </c>
      <c r="E40" s="30">
        <f t="shared" si="30"/>
        <v>45000</v>
      </c>
      <c r="F40" s="31">
        <f t="shared" si="1"/>
        <v>0.93333333333333335</v>
      </c>
      <c r="G40" s="30">
        <f t="shared" si="30"/>
        <v>48000</v>
      </c>
      <c r="H40" s="30">
        <f t="shared" si="30"/>
        <v>51000</v>
      </c>
      <c r="I40" s="31">
        <f t="shared" si="2"/>
        <v>0.94117647058823528</v>
      </c>
      <c r="J40" s="50">
        <f t="shared" si="3"/>
        <v>0.14285714285714285</v>
      </c>
      <c r="K40" s="51">
        <f t="shared" ref="K40:O40" si="31">SUM(K41:K43)</f>
        <v>4200</v>
      </c>
      <c r="L40" s="30">
        <f t="shared" si="5"/>
        <v>11.428571428571429</v>
      </c>
      <c r="M40" s="51">
        <f t="shared" si="31"/>
        <v>420</v>
      </c>
      <c r="N40" s="30">
        <f t="shared" si="6"/>
        <v>100</v>
      </c>
      <c r="O40" s="51">
        <f t="shared" si="31"/>
        <v>420</v>
      </c>
      <c r="P40" s="30">
        <f t="shared" si="7"/>
        <v>100</v>
      </c>
    </row>
    <row r="41" spans="2:16" ht="15.75" customHeight="1" x14ac:dyDescent="0.45">
      <c r="B41" s="42"/>
      <c r="C41" s="29" t="s">
        <v>250</v>
      </c>
      <c r="D41" s="33">
        <v>13000</v>
      </c>
      <c r="E41" s="33">
        <v>14000</v>
      </c>
      <c r="F41" s="31">
        <f t="shared" si="1"/>
        <v>0.9285714285714286</v>
      </c>
      <c r="G41" s="33">
        <v>15000</v>
      </c>
      <c r="H41" s="33">
        <v>16000</v>
      </c>
      <c r="I41" s="31">
        <f t="shared" si="2"/>
        <v>0.9375</v>
      </c>
      <c r="J41" s="50">
        <f t="shared" si="3"/>
        <v>0.15384615384615385</v>
      </c>
      <c r="K41" s="52">
        <v>1300</v>
      </c>
      <c r="L41" s="30">
        <f t="shared" si="5"/>
        <v>11.538461538461538</v>
      </c>
      <c r="M41" s="52">
        <v>130</v>
      </c>
      <c r="N41" s="30">
        <f t="shared" si="6"/>
        <v>100</v>
      </c>
      <c r="O41" s="52">
        <v>130</v>
      </c>
      <c r="P41" s="30">
        <f t="shared" si="7"/>
        <v>100</v>
      </c>
    </row>
    <row r="42" spans="2:16" ht="15.75" customHeight="1" x14ac:dyDescent="0.45">
      <c r="B42" s="42"/>
      <c r="C42" s="29" t="s">
        <v>251</v>
      </c>
      <c r="D42" s="33">
        <v>14000</v>
      </c>
      <c r="E42" s="33">
        <v>15000</v>
      </c>
      <c r="F42" s="31">
        <f t="shared" si="1"/>
        <v>0.93333333333333335</v>
      </c>
      <c r="G42" s="33">
        <v>16000</v>
      </c>
      <c r="H42" s="33">
        <v>17000</v>
      </c>
      <c r="I42" s="31">
        <f t="shared" si="2"/>
        <v>0.94117647058823528</v>
      </c>
      <c r="J42" s="50">
        <f t="shared" si="3"/>
        <v>0.14285714285714285</v>
      </c>
      <c r="K42" s="52">
        <v>1400</v>
      </c>
      <c r="L42" s="30">
        <f t="shared" si="5"/>
        <v>11.428571428571429</v>
      </c>
      <c r="M42" s="52">
        <v>140</v>
      </c>
      <c r="N42" s="30">
        <f t="shared" si="6"/>
        <v>100</v>
      </c>
      <c r="O42" s="52">
        <v>140</v>
      </c>
      <c r="P42" s="30">
        <f t="shared" si="7"/>
        <v>100</v>
      </c>
    </row>
    <row r="43" spans="2:16" ht="15.75" customHeight="1" x14ac:dyDescent="0.45">
      <c r="B43" s="43"/>
      <c r="C43" s="29" t="s">
        <v>252</v>
      </c>
      <c r="D43" s="33">
        <v>15000</v>
      </c>
      <c r="E43" s="33">
        <v>16000</v>
      </c>
      <c r="F43" s="31">
        <f t="shared" si="1"/>
        <v>0.9375</v>
      </c>
      <c r="G43" s="33">
        <v>17000</v>
      </c>
      <c r="H43" s="33">
        <v>18000</v>
      </c>
      <c r="I43" s="31">
        <f t="shared" si="2"/>
        <v>0.94444444444444442</v>
      </c>
      <c r="J43" s="50">
        <f t="shared" si="3"/>
        <v>0.13333333333333333</v>
      </c>
      <c r="K43" s="52">
        <v>1500</v>
      </c>
      <c r="L43" s="30">
        <f t="shared" si="5"/>
        <v>11.333333333333334</v>
      </c>
      <c r="M43" s="52">
        <v>150</v>
      </c>
      <c r="N43" s="30">
        <f t="shared" si="6"/>
        <v>100</v>
      </c>
      <c r="O43" s="52">
        <v>150</v>
      </c>
      <c r="P43" s="30">
        <f t="shared" si="7"/>
        <v>100</v>
      </c>
    </row>
    <row r="44" spans="2:16" ht="15.75" customHeight="1" x14ac:dyDescent="0.45">
      <c r="B44" s="44">
        <v>43009</v>
      </c>
      <c r="C44" s="35" t="s">
        <v>246</v>
      </c>
      <c r="D44" s="36">
        <f t="shared" ref="D44:H44" si="32">SUM(D45:D47)</f>
        <v>51000</v>
      </c>
      <c r="E44" s="36">
        <f t="shared" si="32"/>
        <v>54000</v>
      </c>
      <c r="F44" s="37">
        <f t="shared" si="1"/>
        <v>0.94444444444444442</v>
      </c>
      <c r="G44" s="36">
        <f t="shared" si="32"/>
        <v>57000</v>
      </c>
      <c r="H44" s="36">
        <f t="shared" si="32"/>
        <v>60000</v>
      </c>
      <c r="I44" s="37">
        <f t="shared" si="2"/>
        <v>0.95</v>
      </c>
      <c r="J44" s="53">
        <f t="shared" si="3"/>
        <v>0.11764705882352941</v>
      </c>
      <c r="K44" s="54">
        <f t="shared" ref="K44:O44" si="33">SUM(K45:K47)</f>
        <v>5100</v>
      </c>
      <c r="L44" s="36">
        <f t="shared" si="5"/>
        <v>11.176470588235293</v>
      </c>
      <c r="M44" s="54">
        <f t="shared" si="33"/>
        <v>510</v>
      </c>
      <c r="N44" s="36">
        <f t="shared" si="6"/>
        <v>100</v>
      </c>
      <c r="O44" s="54">
        <f t="shared" si="33"/>
        <v>510</v>
      </c>
      <c r="P44" s="36">
        <f t="shared" si="7"/>
        <v>100</v>
      </c>
    </row>
    <row r="45" spans="2:16" ht="15.75" customHeight="1" x14ac:dyDescent="0.45">
      <c r="B45" s="34"/>
      <c r="C45" s="35" t="s">
        <v>250</v>
      </c>
      <c r="D45" s="38">
        <v>16000</v>
      </c>
      <c r="E45" s="38">
        <v>17000</v>
      </c>
      <c r="F45" s="37">
        <f t="shared" si="1"/>
        <v>0.94117647058823528</v>
      </c>
      <c r="G45" s="38">
        <v>18000</v>
      </c>
      <c r="H45" s="38">
        <v>19000</v>
      </c>
      <c r="I45" s="37">
        <f t="shared" si="2"/>
        <v>0.94736842105263153</v>
      </c>
      <c r="J45" s="53">
        <f t="shared" si="3"/>
        <v>0.125</v>
      </c>
      <c r="K45" s="55">
        <v>1600</v>
      </c>
      <c r="L45" s="36">
        <f t="shared" si="5"/>
        <v>11.25</v>
      </c>
      <c r="M45" s="55">
        <v>160</v>
      </c>
      <c r="N45" s="36">
        <f t="shared" si="6"/>
        <v>100</v>
      </c>
      <c r="O45" s="55">
        <v>160</v>
      </c>
      <c r="P45" s="36">
        <f t="shared" si="7"/>
        <v>100</v>
      </c>
    </row>
    <row r="46" spans="2:16" ht="15.75" customHeight="1" x14ac:dyDescent="0.45">
      <c r="B46" s="34"/>
      <c r="C46" s="35" t="s">
        <v>251</v>
      </c>
      <c r="D46" s="38">
        <v>17000</v>
      </c>
      <c r="E46" s="38">
        <v>18000</v>
      </c>
      <c r="F46" s="37">
        <f t="shared" si="1"/>
        <v>0.94444444444444442</v>
      </c>
      <c r="G46" s="38">
        <v>19000</v>
      </c>
      <c r="H46" s="38">
        <v>20000</v>
      </c>
      <c r="I46" s="37">
        <f t="shared" si="2"/>
        <v>0.95</v>
      </c>
      <c r="J46" s="53">
        <f t="shared" si="3"/>
        <v>0.11764705882352941</v>
      </c>
      <c r="K46" s="55">
        <v>1700</v>
      </c>
      <c r="L46" s="36">
        <f t="shared" si="5"/>
        <v>11.176470588235293</v>
      </c>
      <c r="M46" s="55">
        <v>170</v>
      </c>
      <c r="N46" s="36">
        <f t="shared" si="6"/>
        <v>100</v>
      </c>
      <c r="O46" s="55">
        <v>170</v>
      </c>
      <c r="P46" s="36">
        <f t="shared" si="7"/>
        <v>100</v>
      </c>
    </row>
    <row r="47" spans="2:16" ht="15.75" customHeight="1" x14ac:dyDescent="0.45">
      <c r="B47" s="40"/>
      <c r="C47" s="35" t="s">
        <v>252</v>
      </c>
      <c r="D47" s="38">
        <v>18000</v>
      </c>
      <c r="E47" s="38">
        <v>19000</v>
      </c>
      <c r="F47" s="37">
        <f t="shared" si="1"/>
        <v>0.94736842105263153</v>
      </c>
      <c r="G47" s="38">
        <v>20000</v>
      </c>
      <c r="H47" s="38">
        <v>21000</v>
      </c>
      <c r="I47" s="37">
        <f t="shared" si="2"/>
        <v>0.95238095238095233</v>
      </c>
      <c r="J47" s="53">
        <f t="shared" si="3"/>
        <v>0.1111111111111111</v>
      </c>
      <c r="K47" s="55">
        <v>1800</v>
      </c>
      <c r="L47" s="36">
        <f t="shared" si="5"/>
        <v>11.111111111111111</v>
      </c>
      <c r="M47" s="55">
        <v>180</v>
      </c>
      <c r="N47" s="36">
        <f t="shared" si="6"/>
        <v>100</v>
      </c>
      <c r="O47" s="55">
        <v>180</v>
      </c>
      <c r="P47" s="36">
        <f t="shared" si="7"/>
        <v>100</v>
      </c>
    </row>
    <row r="48" spans="2:16" ht="15.75" customHeight="1" x14ac:dyDescent="0.45">
      <c r="B48" s="41">
        <v>43040</v>
      </c>
      <c r="C48" s="29" t="s">
        <v>246</v>
      </c>
      <c r="D48" s="30">
        <f t="shared" ref="D48:H48" si="34">SUM(D49:D51)</f>
        <v>51000</v>
      </c>
      <c r="E48" s="30">
        <f t="shared" si="34"/>
        <v>54000</v>
      </c>
      <c r="F48" s="31">
        <f t="shared" si="1"/>
        <v>0.94444444444444442</v>
      </c>
      <c r="G48" s="30">
        <f t="shared" si="34"/>
        <v>57000</v>
      </c>
      <c r="H48" s="30">
        <f t="shared" si="34"/>
        <v>60000</v>
      </c>
      <c r="I48" s="31">
        <f t="shared" si="2"/>
        <v>0.95</v>
      </c>
      <c r="J48" s="50">
        <f t="shared" si="3"/>
        <v>0.11764705882352941</v>
      </c>
      <c r="K48" s="51">
        <f t="shared" ref="K48:O48" si="35">SUM(K49:K51)</f>
        <v>5100</v>
      </c>
      <c r="L48" s="30">
        <f t="shared" si="5"/>
        <v>11.176470588235293</v>
      </c>
      <c r="M48" s="51">
        <f t="shared" si="35"/>
        <v>510</v>
      </c>
      <c r="N48" s="30">
        <f t="shared" si="6"/>
        <v>100</v>
      </c>
      <c r="O48" s="51">
        <f t="shared" si="35"/>
        <v>510</v>
      </c>
      <c r="P48" s="30">
        <f t="shared" si="7"/>
        <v>100</v>
      </c>
    </row>
    <row r="49" spans="2:16" ht="15.75" customHeight="1" x14ac:dyDescent="0.45">
      <c r="B49" s="42"/>
      <c r="C49" s="29" t="s">
        <v>250</v>
      </c>
      <c r="D49" s="33">
        <v>16000</v>
      </c>
      <c r="E49" s="33">
        <v>17000</v>
      </c>
      <c r="F49" s="31">
        <f t="shared" si="1"/>
        <v>0.94117647058823528</v>
      </c>
      <c r="G49" s="33">
        <v>18000</v>
      </c>
      <c r="H49" s="33">
        <v>19000</v>
      </c>
      <c r="I49" s="31">
        <f t="shared" si="2"/>
        <v>0.94736842105263153</v>
      </c>
      <c r="J49" s="50">
        <f t="shared" si="3"/>
        <v>0.125</v>
      </c>
      <c r="K49" s="52">
        <v>1600</v>
      </c>
      <c r="L49" s="30">
        <f t="shared" si="5"/>
        <v>11.25</v>
      </c>
      <c r="M49" s="52">
        <v>160</v>
      </c>
      <c r="N49" s="30">
        <f t="shared" si="6"/>
        <v>100</v>
      </c>
      <c r="O49" s="52">
        <v>160</v>
      </c>
      <c r="P49" s="30">
        <f t="shared" si="7"/>
        <v>100</v>
      </c>
    </row>
    <row r="50" spans="2:16" ht="15.75" customHeight="1" x14ac:dyDescent="0.45">
      <c r="B50" s="42"/>
      <c r="C50" s="29" t="s">
        <v>251</v>
      </c>
      <c r="D50" s="33">
        <v>17000</v>
      </c>
      <c r="E50" s="33">
        <v>18000</v>
      </c>
      <c r="F50" s="31">
        <f t="shared" si="1"/>
        <v>0.94444444444444442</v>
      </c>
      <c r="G50" s="33">
        <v>19000</v>
      </c>
      <c r="H50" s="33">
        <v>20000</v>
      </c>
      <c r="I50" s="31">
        <f t="shared" si="2"/>
        <v>0.95</v>
      </c>
      <c r="J50" s="50">
        <f t="shared" si="3"/>
        <v>0.11764705882352941</v>
      </c>
      <c r="K50" s="52">
        <v>1700</v>
      </c>
      <c r="L50" s="30">
        <f t="shared" si="5"/>
        <v>11.176470588235293</v>
      </c>
      <c r="M50" s="52">
        <v>170</v>
      </c>
      <c r="N50" s="30">
        <f t="shared" si="6"/>
        <v>100</v>
      </c>
      <c r="O50" s="52">
        <v>170</v>
      </c>
      <c r="P50" s="30">
        <f t="shared" si="7"/>
        <v>100</v>
      </c>
    </row>
    <row r="51" spans="2:16" ht="15.75" customHeight="1" x14ac:dyDescent="0.45">
      <c r="B51" s="43"/>
      <c r="C51" s="29" t="s">
        <v>252</v>
      </c>
      <c r="D51" s="33">
        <v>18000</v>
      </c>
      <c r="E51" s="33">
        <v>19000</v>
      </c>
      <c r="F51" s="31">
        <f t="shared" si="1"/>
        <v>0.94736842105263153</v>
      </c>
      <c r="G51" s="33">
        <v>20000</v>
      </c>
      <c r="H51" s="33">
        <v>21000</v>
      </c>
      <c r="I51" s="31">
        <f t="shared" si="2"/>
        <v>0.95238095238095233</v>
      </c>
      <c r="J51" s="50">
        <f t="shared" si="3"/>
        <v>0.1111111111111111</v>
      </c>
      <c r="K51" s="52">
        <v>1800</v>
      </c>
      <c r="L51" s="30">
        <f t="shared" si="5"/>
        <v>11.111111111111111</v>
      </c>
      <c r="M51" s="52">
        <v>180</v>
      </c>
      <c r="N51" s="30">
        <f t="shared" si="6"/>
        <v>100</v>
      </c>
      <c r="O51" s="52">
        <v>180</v>
      </c>
      <c r="P51" s="30">
        <f t="shared" si="7"/>
        <v>100</v>
      </c>
    </row>
    <row r="52" spans="2:16" ht="15.75" customHeight="1" x14ac:dyDescent="0.45">
      <c r="B52" s="44">
        <v>43070</v>
      </c>
      <c r="C52" s="35" t="s">
        <v>246</v>
      </c>
      <c r="D52" s="36">
        <f t="shared" ref="D52:H52" si="36">SUM(D53:D55)</f>
        <v>60000</v>
      </c>
      <c r="E52" s="36">
        <f t="shared" si="36"/>
        <v>63000</v>
      </c>
      <c r="F52" s="37">
        <f t="shared" si="1"/>
        <v>0.95238095238095233</v>
      </c>
      <c r="G52" s="36">
        <f t="shared" si="36"/>
        <v>66000</v>
      </c>
      <c r="H52" s="36">
        <f t="shared" si="36"/>
        <v>69000</v>
      </c>
      <c r="I52" s="37">
        <f t="shared" si="2"/>
        <v>0.95652173913043481</v>
      </c>
      <c r="J52" s="53">
        <f t="shared" si="3"/>
        <v>0.1</v>
      </c>
      <c r="K52" s="54">
        <f t="shared" ref="K52:O52" si="37">SUM(K53:K55)</f>
        <v>6000</v>
      </c>
      <c r="L52" s="36">
        <f t="shared" si="5"/>
        <v>11</v>
      </c>
      <c r="M52" s="54">
        <f t="shared" si="37"/>
        <v>600</v>
      </c>
      <c r="N52" s="36">
        <f t="shared" si="6"/>
        <v>100</v>
      </c>
      <c r="O52" s="54">
        <f t="shared" si="37"/>
        <v>600</v>
      </c>
      <c r="P52" s="36">
        <f t="shared" si="7"/>
        <v>100</v>
      </c>
    </row>
    <row r="53" spans="2:16" ht="15.75" customHeight="1" x14ac:dyDescent="0.45">
      <c r="B53" s="34"/>
      <c r="C53" s="35" t="s">
        <v>250</v>
      </c>
      <c r="D53" s="38">
        <v>19000</v>
      </c>
      <c r="E53" s="38">
        <v>20000</v>
      </c>
      <c r="F53" s="37">
        <f t="shared" si="1"/>
        <v>0.95</v>
      </c>
      <c r="G53" s="38">
        <v>21000</v>
      </c>
      <c r="H53" s="38">
        <v>22000</v>
      </c>
      <c r="I53" s="37">
        <f t="shared" si="2"/>
        <v>0.95454545454545459</v>
      </c>
      <c r="J53" s="53">
        <f t="shared" si="3"/>
        <v>0.10526315789473684</v>
      </c>
      <c r="K53" s="55">
        <v>1900</v>
      </c>
      <c r="L53" s="36">
        <f t="shared" si="5"/>
        <v>11.052631578947368</v>
      </c>
      <c r="M53" s="55">
        <v>190</v>
      </c>
      <c r="N53" s="36">
        <f t="shared" si="6"/>
        <v>100</v>
      </c>
      <c r="O53" s="55">
        <v>190</v>
      </c>
      <c r="P53" s="36">
        <f t="shared" si="7"/>
        <v>100</v>
      </c>
    </row>
    <row r="54" spans="2:16" ht="15.75" customHeight="1" x14ac:dyDescent="0.45">
      <c r="B54" s="34"/>
      <c r="C54" s="35" t="s">
        <v>251</v>
      </c>
      <c r="D54" s="38">
        <v>20000</v>
      </c>
      <c r="E54" s="38">
        <v>21000</v>
      </c>
      <c r="F54" s="37">
        <f t="shared" si="1"/>
        <v>0.95238095238095233</v>
      </c>
      <c r="G54" s="38">
        <v>22000</v>
      </c>
      <c r="H54" s="38">
        <v>23000</v>
      </c>
      <c r="I54" s="37">
        <f t="shared" si="2"/>
        <v>0.95652173913043481</v>
      </c>
      <c r="J54" s="53">
        <f t="shared" si="3"/>
        <v>0.1</v>
      </c>
      <c r="K54" s="55">
        <v>2000</v>
      </c>
      <c r="L54" s="36">
        <f t="shared" si="5"/>
        <v>11</v>
      </c>
      <c r="M54" s="55">
        <v>200</v>
      </c>
      <c r="N54" s="36">
        <f t="shared" si="6"/>
        <v>100</v>
      </c>
      <c r="O54" s="55">
        <v>200</v>
      </c>
      <c r="P54" s="36">
        <f t="shared" si="7"/>
        <v>100</v>
      </c>
    </row>
    <row r="55" spans="2:16" ht="15.75" customHeight="1" x14ac:dyDescent="0.45">
      <c r="B55" s="40"/>
      <c r="C55" s="35" t="s">
        <v>252</v>
      </c>
      <c r="D55" s="38">
        <v>21000</v>
      </c>
      <c r="E55" s="38">
        <v>22000</v>
      </c>
      <c r="F55" s="37">
        <f t="shared" si="1"/>
        <v>0.95454545454545459</v>
      </c>
      <c r="G55" s="38">
        <v>23000</v>
      </c>
      <c r="H55" s="38">
        <v>24000</v>
      </c>
      <c r="I55" s="37">
        <f t="shared" si="2"/>
        <v>0.95833333333333337</v>
      </c>
      <c r="J55" s="53">
        <f t="shared" si="3"/>
        <v>9.5238095238095233E-2</v>
      </c>
      <c r="K55" s="55">
        <v>2100</v>
      </c>
      <c r="L55" s="36">
        <f t="shared" si="5"/>
        <v>10.952380952380953</v>
      </c>
      <c r="M55" s="55">
        <v>210</v>
      </c>
      <c r="N55" s="36">
        <f t="shared" si="6"/>
        <v>100</v>
      </c>
      <c r="O55" s="55">
        <v>210</v>
      </c>
      <c r="P55" s="36">
        <f t="shared" si="7"/>
        <v>100</v>
      </c>
    </row>
  </sheetData>
  <mergeCells count="10">
    <mergeCell ref="B5:C5"/>
    <mergeCell ref="B6:C6"/>
    <mergeCell ref="B7:C7"/>
    <mergeCell ref="B2:B3"/>
    <mergeCell ref="C2:C3"/>
    <mergeCell ref="B1:P1"/>
    <mergeCell ref="D2:F2"/>
    <mergeCell ref="G2:I2"/>
    <mergeCell ref="J2:P2"/>
    <mergeCell ref="B4:C4"/>
  </mergeCells>
  <phoneticPr fontId="19"/>
  <pageMargins left="0.75" right="0.75" top="1" bottom="1" header="0.51180555555555596" footer="0.5118055555555559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U56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E20" sqref="E20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22.33203125" customWidth="1"/>
    <col min="4" max="4" width="13.44140625" customWidth="1"/>
    <col min="5" max="5" width="14.109375" customWidth="1"/>
    <col min="6" max="6" width="14" customWidth="1"/>
    <col min="7" max="7" width="13.77734375" customWidth="1"/>
    <col min="8" max="8" width="14" customWidth="1"/>
    <col min="9" max="9" width="13.6640625" customWidth="1"/>
    <col min="10" max="10" width="13.77734375" customWidth="1"/>
    <col min="11" max="11" width="14" customWidth="1"/>
    <col min="12" max="12" width="13.6640625" customWidth="1"/>
    <col min="13" max="15" width="14.77734375" customWidth="1"/>
    <col min="16" max="16" width="13.77734375" customWidth="1"/>
    <col min="17" max="17" width="14" customWidth="1"/>
    <col min="18" max="18" width="13.6640625" customWidth="1"/>
    <col min="19" max="19" width="13.77734375" customWidth="1"/>
    <col min="20" max="20" width="14" customWidth="1"/>
    <col min="21" max="21" width="13.6640625" customWidth="1"/>
  </cols>
  <sheetData>
    <row r="1" spans="2:21" ht="37.799999999999997" x14ac:dyDescent="0.25">
      <c r="B1" s="162" t="s">
        <v>254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2:21" ht="48.6" x14ac:dyDescent="0.25">
      <c r="B2" s="1" t="s">
        <v>150</v>
      </c>
      <c r="C2" s="2" t="s">
        <v>255</v>
      </c>
      <c r="D2" s="2" t="s">
        <v>256</v>
      </c>
      <c r="E2" s="2" t="s">
        <v>257</v>
      </c>
      <c r="F2" s="2" t="s">
        <v>258</v>
      </c>
      <c r="G2" s="2" t="s">
        <v>259</v>
      </c>
      <c r="H2" s="2" t="s">
        <v>260</v>
      </c>
      <c r="I2" s="2" t="s">
        <v>261</v>
      </c>
      <c r="J2" s="2" t="s">
        <v>262</v>
      </c>
      <c r="K2" s="2" t="s">
        <v>263</v>
      </c>
      <c r="L2" s="2" t="s">
        <v>264</v>
      </c>
      <c r="M2" s="2" t="s">
        <v>265</v>
      </c>
      <c r="N2" s="2" t="s">
        <v>266</v>
      </c>
      <c r="O2" s="2" t="s">
        <v>267</v>
      </c>
      <c r="P2" s="2" t="s">
        <v>268</v>
      </c>
      <c r="Q2" s="2" t="s">
        <v>269</v>
      </c>
      <c r="R2" s="2" t="s">
        <v>270</v>
      </c>
      <c r="S2" s="2" t="s">
        <v>271</v>
      </c>
      <c r="T2" s="2" t="s">
        <v>272</v>
      </c>
      <c r="U2" s="2" t="s">
        <v>273</v>
      </c>
    </row>
    <row r="3" spans="2:21" ht="19.2" x14ac:dyDescent="0.25">
      <c r="B3" s="3" t="s">
        <v>154</v>
      </c>
      <c r="C3" s="4">
        <f t="shared" ref="C3:U3" si="0">SUM(C4:C56)</f>
        <v>257580</v>
      </c>
      <c r="D3" s="4">
        <f t="shared" si="0"/>
        <v>14310</v>
      </c>
      <c r="E3" s="4">
        <f t="shared" si="0"/>
        <v>14310</v>
      </c>
      <c r="F3" s="4">
        <f t="shared" si="0"/>
        <v>14310</v>
      </c>
      <c r="G3" s="4">
        <f t="shared" si="0"/>
        <v>14310</v>
      </c>
      <c r="H3" s="4">
        <f t="shared" si="0"/>
        <v>14310</v>
      </c>
      <c r="I3" s="4">
        <f t="shared" si="0"/>
        <v>14310</v>
      </c>
      <c r="J3" s="4">
        <f t="shared" si="0"/>
        <v>14310</v>
      </c>
      <c r="K3" s="4">
        <f t="shared" si="0"/>
        <v>14310</v>
      </c>
      <c r="L3" s="4">
        <f t="shared" si="0"/>
        <v>14310</v>
      </c>
      <c r="M3" s="4">
        <f t="shared" si="0"/>
        <v>14310</v>
      </c>
      <c r="N3" s="4">
        <f t="shared" si="0"/>
        <v>14310</v>
      </c>
      <c r="O3" s="4">
        <f t="shared" si="0"/>
        <v>14310</v>
      </c>
      <c r="P3" s="4">
        <f t="shared" si="0"/>
        <v>14310</v>
      </c>
      <c r="Q3" s="4">
        <f t="shared" si="0"/>
        <v>14310</v>
      </c>
      <c r="R3" s="4">
        <f t="shared" si="0"/>
        <v>14310</v>
      </c>
      <c r="S3" s="4">
        <f t="shared" si="0"/>
        <v>14310</v>
      </c>
      <c r="T3" s="4">
        <f t="shared" si="0"/>
        <v>14310</v>
      </c>
      <c r="U3" s="4">
        <f t="shared" si="0"/>
        <v>14310</v>
      </c>
    </row>
    <row r="4" spans="2:21" ht="15.75" customHeight="1" x14ac:dyDescent="0.45">
      <c r="B4" s="22">
        <v>42736</v>
      </c>
      <c r="C4" s="20">
        <f>SUM(D4:U4)</f>
        <v>180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10</v>
      </c>
      <c r="N4" s="7">
        <v>10</v>
      </c>
      <c r="O4" s="7">
        <v>10</v>
      </c>
      <c r="P4" s="7">
        <v>10</v>
      </c>
      <c r="Q4" s="7">
        <v>10</v>
      </c>
      <c r="R4" s="7">
        <v>10</v>
      </c>
      <c r="S4" s="7">
        <v>10</v>
      </c>
      <c r="T4" s="7">
        <v>10</v>
      </c>
      <c r="U4" s="7">
        <v>10</v>
      </c>
    </row>
    <row r="5" spans="2:21" ht="15.75" customHeight="1" x14ac:dyDescent="0.45">
      <c r="B5" s="23">
        <v>42743</v>
      </c>
      <c r="C5" s="21">
        <f>SUM(D5:U5)</f>
        <v>360</v>
      </c>
      <c r="D5" s="10">
        <v>20</v>
      </c>
      <c r="E5" s="10">
        <v>20</v>
      </c>
      <c r="F5" s="10">
        <v>20</v>
      </c>
      <c r="G5" s="10">
        <v>20</v>
      </c>
      <c r="H5" s="10">
        <v>20</v>
      </c>
      <c r="I5" s="10">
        <v>20</v>
      </c>
      <c r="J5" s="10">
        <v>20</v>
      </c>
      <c r="K5" s="10">
        <v>20</v>
      </c>
      <c r="L5" s="10">
        <v>20</v>
      </c>
      <c r="M5" s="10">
        <v>20</v>
      </c>
      <c r="N5" s="10">
        <v>20</v>
      </c>
      <c r="O5" s="10">
        <v>20</v>
      </c>
      <c r="P5" s="10">
        <v>20</v>
      </c>
      <c r="Q5" s="10">
        <v>20</v>
      </c>
      <c r="R5" s="10">
        <v>20</v>
      </c>
      <c r="S5" s="10">
        <v>20</v>
      </c>
      <c r="T5" s="10">
        <v>20</v>
      </c>
      <c r="U5" s="10">
        <v>20</v>
      </c>
    </row>
    <row r="6" spans="2:21" ht="15.75" customHeight="1" x14ac:dyDescent="0.45">
      <c r="B6" s="22">
        <v>42750</v>
      </c>
      <c r="C6" s="20">
        <f t="shared" ref="C6:C37" si="1">SUM(D6:U6)</f>
        <v>540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7">
        <v>30</v>
      </c>
      <c r="Q6" s="7">
        <v>30</v>
      </c>
      <c r="R6" s="7">
        <v>30</v>
      </c>
      <c r="S6" s="7">
        <v>30</v>
      </c>
      <c r="T6" s="7">
        <v>30</v>
      </c>
      <c r="U6" s="7">
        <v>30</v>
      </c>
    </row>
    <row r="7" spans="2:21" ht="15.75" customHeight="1" x14ac:dyDescent="0.45">
      <c r="B7" s="23">
        <v>42757</v>
      </c>
      <c r="C7" s="21">
        <f t="shared" si="1"/>
        <v>720</v>
      </c>
      <c r="D7" s="10">
        <v>40</v>
      </c>
      <c r="E7" s="10">
        <v>40</v>
      </c>
      <c r="F7" s="10">
        <v>40</v>
      </c>
      <c r="G7" s="10">
        <v>40</v>
      </c>
      <c r="H7" s="10">
        <v>40</v>
      </c>
      <c r="I7" s="10">
        <v>40</v>
      </c>
      <c r="J7" s="10">
        <v>40</v>
      </c>
      <c r="K7" s="10">
        <v>40</v>
      </c>
      <c r="L7" s="10">
        <v>40</v>
      </c>
      <c r="M7" s="10">
        <v>40</v>
      </c>
      <c r="N7" s="10">
        <v>40</v>
      </c>
      <c r="O7" s="10">
        <v>40</v>
      </c>
      <c r="P7" s="10">
        <v>40</v>
      </c>
      <c r="Q7" s="10">
        <v>40</v>
      </c>
      <c r="R7" s="10">
        <v>40</v>
      </c>
      <c r="S7" s="10">
        <v>40</v>
      </c>
      <c r="T7" s="10">
        <v>40</v>
      </c>
      <c r="U7" s="10">
        <v>40</v>
      </c>
    </row>
    <row r="8" spans="2:21" ht="15.75" customHeight="1" x14ac:dyDescent="0.45">
      <c r="B8" s="22">
        <v>42764</v>
      </c>
      <c r="C8" s="20">
        <f t="shared" si="1"/>
        <v>900</v>
      </c>
      <c r="D8" s="7">
        <v>50</v>
      </c>
      <c r="E8" s="7">
        <v>50</v>
      </c>
      <c r="F8" s="7">
        <v>50</v>
      </c>
      <c r="G8" s="7">
        <v>50</v>
      </c>
      <c r="H8" s="7">
        <v>50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50</v>
      </c>
      <c r="P8" s="7">
        <v>50</v>
      </c>
      <c r="Q8" s="7">
        <v>50</v>
      </c>
      <c r="R8" s="7">
        <v>50</v>
      </c>
      <c r="S8" s="7">
        <v>50</v>
      </c>
      <c r="T8" s="7">
        <v>50</v>
      </c>
      <c r="U8" s="7">
        <v>50</v>
      </c>
    </row>
    <row r="9" spans="2:21" ht="15.75" customHeight="1" x14ac:dyDescent="0.45">
      <c r="B9" s="23">
        <v>42771</v>
      </c>
      <c r="C9" s="21">
        <f t="shared" si="1"/>
        <v>1080</v>
      </c>
      <c r="D9" s="10">
        <v>60</v>
      </c>
      <c r="E9" s="10">
        <v>60</v>
      </c>
      <c r="F9" s="10">
        <v>60</v>
      </c>
      <c r="G9" s="10">
        <v>60</v>
      </c>
      <c r="H9" s="10">
        <v>60</v>
      </c>
      <c r="I9" s="10">
        <v>60</v>
      </c>
      <c r="J9" s="10">
        <v>60</v>
      </c>
      <c r="K9" s="10">
        <v>60</v>
      </c>
      <c r="L9" s="10">
        <v>60</v>
      </c>
      <c r="M9" s="10">
        <v>60</v>
      </c>
      <c r="N9" s="10">
        <v>60</v>
      </c>
      <c r="O9" s="10">
        <v>60</v>
      </c>
      <c r="P9" s="10">
        <v>60</v>
      </c>
      <c r="Q9" s="10">
        <v>60</v>
      </c>
      <c r="R9" s="10">
        <v>60</v>
      </c>
      <c r="S9" s="10">
        <v>60</v>
      </c>
      <c r="T9" s="10">
        <v>60</v>
      </c>
      <c r="U9" s="10">
        <v>60</v>
      </c>
    </row>
    <row r="10" spans="2:21" ht="15.75" customHeight="1" x14ac:dyDescent="0.45">
      <c r="B10" s="22">
        <v>42778</v>
      </c>
      <c r="C10" s="20">
        <f t="shared" si="1"/>
        <v>1260</v>
      </c>
      <c r="D10" s="7">
        <v>70</v>
      </c>
      <c r="E10" s="7">
        <v>70</v>
      </c>
      <c r="F10" s="7">
        <v>70</v>
      </c>
      <c r="G10" s="7">
        <v>70</v>
      </c>
      <c r="H10" s="7">
        <v>70</v>
      </c>
      <c r="I10" s="7">
        <v>70</v>
      </c>
      <c r="J10" s="7">
        <v>70</v>
      </c>
      <c r="K10" s="7">
        <v>70</v>
      </c>
      <c r="L10" s="7">
        <v>70</v>
      </c>
      <c r="M10" s="7">
        <v>70</v>
      </c>
      <c r="N10" s="7">
        <v>70</v>
      </c>
      <c r="O10" s="7">
        <v>70</v>
      </c>
      <c r="P10" s="7">
        <v>70</v>
      </c>
      <c r="Q10" s="7">
        <v>70</v>
      </c>
      <c r="R10" s="7">
        <v>70</v>
      </c>
      <c r="S10" s="7">
        <v>70</v>
      </c>
      <c r="T10" s="7">
        <v>70</v>
      </c>
      <c r="U10" s="7">
        <v>70</v>
      </c>
    </row>
    <row r="11" spans="2:21" ht="15.75" customHeight="1" x14ac:dyDescent="0.45">
      <c r="B11" s="23">
        <v>42785</v>
      </c>
      <c r="C11" s="21">
        <f t="shared" si="1"/>
        <v>1440</v>
      </c>
      <c r="D11" s="10">
        <v>80</v>
      </c>
      <c r="E11" s="10">
        <v>80</v>
      </c>
      <c r="F11" s="10">
        <v>80</v>
      </c>
      <c r="G11" s="10">
        <v>80</v>
      </c>
      <c r="H11" s="10">
        <v>80</v>
      </c>
      <c r="I11" s="10">
        <v>80</v>
      </c>
      <c r="J11" s="10">
        <v>80</v>
      </c>
      <c r="K11" s="10">
        <v>80</v>
      </c>
      <c r="L11" s="10">
        <v>80</v>
      </c>
      <c r="M11" s="10">
        <v>80</v>
      </c>
      <c r="N11" s="10">
        <v>80</v>
      </c>
      <c r="O11" s="10">
        <v>80</v>
      </c>
      <c r="P11" s="10">
        <v>80</v>
      </c>
      <c r="Q11" s="10">
        <v>80</v>
      </c>
      <c r="R11" s="10">
        <v>80</v>
      </c>
      <c r="S11" s="10">
        <v>80</v>
      </c>
      <c r="T11" s="10">
        <v>80</v>
      </c>
      <c r="U11" s="10">
        <v>80</v>
      </c>
    </row>
    <row r="12" spans="2:21" ht="15.75" customHeight="1" x14ac:dyDescent="0.45">
      <c r="B12" s="22">
        <v>42792</v>
      </c>
      <c r="C12" s="20">
        <f t="shared" si="1"/>
        <v>1620</v>
      </c>
      <c r="D12" s="7">
        <v>90</v>
      </c>
      <c r="E12" s="7">
        <v>90</v>
      </c>
      <c r="F12" s="7">
        <v>90</v>
      </c>
      <c r="G12" s="7">
        <v>90</v>
      </c>
      <c r="H12" s="7">
        <v>90</v>
      </c>
      <c r="I12" s="7">
        <v>90</v>
      </c>
      <c r="J12" s="7">
        <v>90</v>
      </c>
      <c r="K12" s="7">
        <v>90</v>
      </c>
      <c r="L12" s="7">
        <v>90</v>
      </c>
      <c r="M12" s="7">
        <v>90</v>
      </c>
      <c r="N12" s="7">
        <v>90</v>
      </c>
      <c r="O12" s="7">
        <v>90</v>
      </c>
      <c r="P12" s="7">
        <v>90</v>
      </c>
      <c r="Q12" s="7">
        <v>90</v>
      </c>
      <c r="R12" s="7">
        <v>90</v>
      </c>
      <c r="S12" s="7">
        <v>90</v>
      </c>
      <c r="T12" s="7">
        <v>90</v>
      </c>
      <c r="U12" s="7">
        <v>90</v>
      </c>
    </row>
    <row r="13" spans="2:21" ht="15.75" customHeight="1" x14ac:dyDescent="0.45">
      <c r="B13" s="23">
        <v>42799</v>
      </c>
      <c r="C13" s="21">
        <f t="shared" si="1"/>
        <v>1800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100</v>
      </c>
      <c r="N13" s="10">
        <v>100</v>
      </c>
      <c r="O13" s="10">
        <v>100</v>
      </c>
      <c r="P13" s="10">
        <v>100</v>
      </c>
      <c r="Q13" s="10">
        <v>100</v>
      </c>
      <c r="R13" s="10">
        <v>100</v>
      </c>
      <c r="S13" s="10">
        <v>100</v>
      </c>
      <c r="T13" s="10">
        <v>100</v>
      </c>
      <c r="U13" s="10">
        <v>100</v>
      </c>
    </row>
    <row r="14" spans="2:21" ht="15.75" customHeight="1" x14ac:dyDescent="0.45">
      <c r="B14" s="22">
        <v>42806</v>
      </c>
      <c r="C14" s="20">
        <f t="shared" si="1"/>
        <v>1980</v>
      </c>
      <c r="D14" s="7">
        <v>110</v>
      </c>
      <c r="E14" s="7">
        <v>110</v>
      </c>
      <c r="F14" s="7">
        <v>110</v>
      </c>
      <c r="G14" s="7">
        <v>110</v>
      </c>
      <c r="H14" s="7">
        <v>110</v>
      </c>
      <c r="I14" s="7">
        <v>110</v>
      </c>
      <c r="J14" s="7">
        <v>110</v>
      </c>
      <c r="K14" s="7">
        <v>110</v>
      </c>
      <c r="L14" s="7">
        <v>110</v>
      </c>
      <c r="M14" s="7">
        <v>110</v>
      </c>
      <c r="N14" s="7">
        <v>110</v>
      </c>
      <c r="O14" s="7">
        <v>110</v>
      </c>
      <c r="P14" s="7">
        <v>110</v>
      </c>
      <c r="Q14" s="7">
        <v>110</v>
      </c>
      <c r="R14" s="7">
        <v>110</v>
      </c>
      <c r="S14" s="7">
        <v>110</v>
      </c>
      <c r="T14" s="7">
        <v>110</v>
      </c>
      <c r="U14" s="7">
        <v>110</v>
      </c>
    </row>
    <row r="15" spans="2:21" ht="15.75" customHeight="1" x14ac:dyDescent="0.45">
      <c r="B15" s="23">
        <v>42813</v>
      </c>
      <c r="C15" s="21">
        <f t="shared" si="1"/>
        <v>2160</v>
      </c>
      <c r="D15" s="10">
        <v>120</v>
      </c>
      <c r="E15" s="10">
        <v>120</v>
      </c>
      <c r="F15" s="10">
        <v>120</v>
      </c>
      <c r="G15" s="10">
        <v>120</v>
      </c>
      <c r="H15" s="10">
        <v>120</v>
      </c>
      <c r="I15" s="10">
        <v>120</v>
      </c>
      <c r="J15" s="10">
        <v>120</v>
      </c>
      <c r="K15" s="10">
        <v>120</v>
      </c>
      <c r="L15" s="10">
        <v>120</v>
      </c>
      <c r="M15" s="10">
        <v>120</v>
      </c>
      <c r="N15" s="10">
        <v>120</v>
      </c>
      <c r="O15" s="10">
        <v>120</v>
      </c>
      <c r="P15" s="10">
        <v>120</v>
      </c>
      <c r="Q15" s="10">
        <v>120</v>
      </c>
      <c r="R15" s="10">
        <v>120</v>
      </c>
      <c r="S15" s="10">
        <v>120</v>
      </c>
      <c r="T15" s="10">
        <v>120</v>
      </c>
      <c r="U15" s="10">
        <v>120</v>
      </c>
    </row>
    <row r="16" spans="2:21" ht="15.75" customHeight="1" x14ac:dyDescent="0.45">
      <c r="B16" s="22">
        <v>42820</v>
      </c>
      <c r="C16" s="20">
        <f t="shared" si="1"/>
        <v>2340</v>
      </c>
      <c r="D16" s="7">
        <v>130</v>
      </c>
      <c r="E16" s="7">
        <v>130</v>
      </c>
      <c r="F16" s="7">
        <v>130</v>
      </c>
      <c r="G16" s="7">
        <v>130</v>
      </c>
      <c r="H16" s="7">
        <v>130</v>
      </c>
      <c r="I16" s="7">
        <v>130</v>
      </c>
      <c r="J16" s="7">
        <v>130</v>
      </c>
      <c r="K16" s="7">
        <v>130</v>
      </c>
      <c r="L16" s="7">
        <v>130</v>
      </c>
      <c r="M16" s="7">
        <v>130</v>
      </c>
      <c r="N16" s="7">
        <v>130</v>
      </c>
      <c r="O16" s="7">
        <v>130</v>
      </c>
      <c r="P16" s="7">
        <v>130</v>
      </c>
      <c r="Q16" s="7">
        <v>130</v>
      </c>
      <c r="R16" s="7">
        <v>130</v>
      </c>
      <c r="S16" s="7">
        <v>130</v>
      </c>
      <c r="T16" s="7">
        <v>130</v>
      </c>
      <c r="U16" s="7">
        <v>130</v>
      </c>
    </row>
    <row r="17" spans="2:21" ht="15.75" customHeight="1" x14ac:dyDescent="0.45">
      <c r="B17" s="23">
        <v>42827</v>
      </c>
      <c r="C17" s="21">
        <f t="shared" si="1"/>
        <v>2520</v>
      </c>
      <c r="D17" s="10">
        <v>140</v>
      </c>
      <c r="E17" s="10">
        <v>140</v>
      </c>
      <c r="F17" s="10">
        <v>140</v>
      </c>
      <c r="G17" s="10">
        <v>140</v>
      </c>
      <c r="H17" s="10">
        <v>140</v>
      </c>
      <c r="I17" s="10">
        <v>140</v>
      </c>
      <c r="J17" s="10">
        <v>140</v>
      </c>
      <c r="K17" s="10">
        <v>140</v>
      </c>
      <c r="L17" s="10">
        <v>140</v>
      </c>
      <c r="M17" s="10">
        <v>140</v>
      </c>
      <c r="N17" s="10">
        <v>140</v>
      </c>
      <c r="O17" s="10">
        <v>140</v>
      </c>
      <c r="P17" s="10">
        <v>140</v>
      </c>
      <c r="Q17" s="10">
        <v>140</v>
      </c>
      <c r="R17" s="10">
        <v>140</v>
      </c>
      <c r="S17" s="10">
        <v>140</v>
      </c>
      <c r="T17" s="10">
        <v>140</v>
      </c>
      <c r="U17" s="10">
        <v>140</v>
      </c>
    </row>
    <row r="18" spans="2:21" ht="15.75" customHeight="1" x14ac:dyDescent="0.45">
      <c r="B18" s="22">
        <v>42834</v>
      </c>
      <c r="C18" s="20">
        <f t="shared" si="1"/>
        <v>2700</v>
      </c>
      <c r="D18" s="7">
        <v>150</v>
      </c>
      <c r="E18" s="7">
        <v>150</v>
      </c>
      <c r="F18" s="7">
        <v>150</v>
      </c>
      <c r="G18" s="7">
        <v>150</v>
      </c>
      <c r="H18" s="7">
        <v>150</v>
      </c>
      <c r="I18" s="7">
        <v>150</v>
      </c>
      <c r="J18" s="7">
        <v>150</v>
      </c>
      <c r="K18" s="7">
        <v>150</v>
      </c>
      <c r="L18" s="7">
        <v>150</v>
      </c>
      <c r="M18" s="7">
        <v>150</v>
      </c>
      <c r="N18" s="7">
        <v>150</v>
      </c>
      <c r="O18" s="7">
        <v>150</v>
      </c>
      <c r="P18" s="7">
        <v>150</v>
      </c>
      <c r="Q18" s="7">
        <v>150</v>
      </c>
      <c r="R18" s="7">
        <v>150</v>
      </c>
      <c r="S18" s="7">
        <v>150</v>
      </c>
      <c r="T18" s="7">
        <v>150</v>
      </c>
      <c r="U18" s="7">
        <v>150</v>
      </c>
    </row>
    <row r="19" spans="2:21" ht="15.75" customHeight="1" x14ac:dyDescent="0.45">
      <c r="B19" s="23">
        <v>42841</v>
      </c>
      <c r="C19" s="21">
        <f t="shared" si="1"/>
        <v>2880</v>
      </c>
      <c r="D19" s="10">
        <v>160</v>
      </c>
      <c r="E19" s="10">
        <v>160</v>
      </c>
      <c r="F19" s="10">
        <v>160</v>
      </c>
      <c r="G19" s="10">
        <v>160</v>
      </c>
      <c r="H19" s="10">
        <v>160</v>
      </c>
      <c r="I19" s="10">
        <v>160</v>
      </c>
      <c r="J19" s="10">
        <v>160</v>
      </c>
      <c r="K19" s="10">
        <v>160</v>
      </c>
      <c r="L19" s="10">
        <v>160</v>
      </c>
      <c r="M19" s="10">
        <v>160</v>
      </c>
      <c r="N19" s="10">
        <v>160</v>
      </c>
      <c r="O19" s="10">
        <v>160</v>
      </c>
      <c r="P19" s="10">
        <v>160</v>
      </c>
      <c r="Q19" s="10">
        <v>160</v>
      </c>
      <c r="R19" s="10">
        <v>160</v>
      </c>
      <c r="S19" s="10">
        <v>160</v>
      </c>
      <c r="T19" s="10">
        <v>160</v>
      </c>
      <c r="U19" s="10">
        <v>160</v>
      </c>
    </row>
    <row r="20" spans="2:21" ht="15.75" customHeight="1" x14ac:dyDescent="0.45">
      <c r="B20" s="22">
        <v>42848</v>
      </c>
      <c r="C20" s="20">
        <f t="shared" si="1"/>
        <v>3060</v>
      </c>
      <c r="D20" s="7">
        <v>170</v>
      </c>
      <c r="E20" s="7">
        <v>170</v>
      </c>
      <c r="F20" s="7">
        <v>170</v>
      </c>
      <c r="G20" s="7">
        <v>170</v>
      </c>
      <c r="H20" s="7">
        <v>170</v>
      </c>
      <c r="I20" s="7">
        <v>170</v>
      </c>
      <c r="J20" s="7">
        <v>170</v>
      </c>
      <c r="K20" s="7">
        <v>170</v>
      </c>
      <c r="L20" s="7">
        <v>170</v>
      </c>
      <c r="M20" s="7">
        <v>170</v>
      </c>
      <c r="N20" s="7">
        <v>170</v>
      </c>
      <c r="O20" s="7">
        <v>170</v>
      </c>
      <c r="P20" s="7">
        <v>170</v>
      </c>
      <c r="Q20" s="7">
        <v>170</v>
      </c>
      <c r="R20" s="7">
        <v>170</v>
      </c>
      <c r="S20" s="7">
        <v>170</v>
      </c>
      <c r="T20" s="7">
        <v>170</v>
      </c>
      <c r="U20" s="7">
        <v>170</v>
      </c>
    </row>
    <row r="21" spans="2:21" ht="15.75" customHeight="1" x14ac:dyDescent="0.45">
      <c r="B21" s="23">
        <v>42855</v>
      </c>
      <c r="C21" s="21">
        <f t="shared" si="1"/>
        <v>3240</v>
      </c>
      <c r="D21" s="10">
        <v>180</v>
      </c>
      <c r="E21" s="10">
        <v>180</v>
      </c>
      <c r="F21" s="10">
        <v>180</v>
      </c>
      <c r="G21" s="10">
        <v>180</v>
      </c>
      <c r="H21" s="10">
        <v>180</v>
      </c>
      <c r="I21" s="10">
        <v>180</v>
      </c>
      <c r="J21" s="10">
        <v>180</v>
      </c>
      <c r="K21" s="10">
        <v>180</v>
      </c>
      <c r="L21" s="10">
        <v>180</v>
      </c>
      <c r="M21" s="10">
        <v>180</v>
      </c>
      <c r="N21" s="10">
        <v>180</v>
      </c>
      <c r="O21" s="10">
        <v>180</v>
      </c>
      <c r="P21" s="10">
        <v>180</v>
      </c>
      <c r="Q21" s="10">
        <v>180</v>
      </c>
      <c r="R21" s="10">
        <v>180</v>
      </c>
      <c r="S21" s="10">
        <v>180</v>
      </c>
      <c r="T21" s="10">
        <v>180</v>
      </c>
      <c r="U21" s="10">
        <v>180</v>
      </c>
    </row>
    <row r="22" spans="2:21" ht="15.75" customHeight="1" x14ac:dyDescent="0.45">
      <c r="B22" s="22">
        <v>42862</v>
      </c>
      <c r="C22" s="20">
        <f t="shared" si="1"/>
        <v>3420</v>
      </c>
      <c r="D22" s="7">
        <v>190</v>
      </c>
      <c r="E22" s="7">
        <v>190</v>
      </c>
      <c r="F22" s="7">
        <v>190</v>
      </c>
      <c r="G22" s="7">
        <v>190</v>
      </c>
      <c r="H22" s="7">
        <v>190</v>
      </c>
      <c r="I22" s="7">
        <v>190</v>
      </c>
      <c r="J22" s="7">
        <v>190</v>
      </c>
      <c r="K22" s="7">
        <v>190</v>
      </c>
      <c r="L22" s="7">
        <v>190</v>
      </c>
      <c r="M22" s="7">
        <v>190</v>
      </c>
      <c r="N22" s="7">
        <v>190</v>
      </c>
      <c r="O22" s="7">
        <v>190</v>
      </c>
      <c r="P22" s="7">
        <v>190</v>
      </c>
      <c r="Q22" s="7">
        <v>190</v>
      </c>
      <c r="R22" s="7">
        <v>190</v>
      </c>
      <c r="S22" s="7">
        <v>190</v>
      </c>
      <c r="T22" s="7">
        <v>190</v>
      </c>
      <c r="U22" s="7">
        <v>190</v>
      </c>
    </row>
    <row r="23" spans="2:21" ht="15.75" customHeight="1" x14ac:dyDescent="0.45">
      <c r="B23" s="23">
        <v>42869</v>
      </c>
      <c r="C23" s="21">
        <f t="shared" si="1"/>
        <v>3600</v>
      </c>
      <c r="D23" s="10">
        <v>200</v>
      </c>
      <c r="E23" s="10">
        <v>200</v>
      </c>
      <c r="F23" s="10">
        <v>200</v>
      </c>
      <c r="G23" s="10">
        <v>200</v>
      </c>
      <c r="H23" s="10">
        <v>200</v>
      </c>
      <c r="I23" s="10">
        <v>200</v>
      </c>
      <c r="J23" s="10">
        <v>200</v>
      </c>
      <c r="K23" s="10">
        <v>200</v>
      </c>
      <c r="L23" s="10">
        <v>200</v>
      </c>
      <c r="M23" s="10">
        <v>200</v>
      </c>
      <c r="N23" s="10">
        <v>200</v>
      </c>
      <c r="O23" s="10">
        <v>200</v>
      </c>
      <c r="P23" s="10">
        <v>200</v>
      </c>
      <c r="Q23" s="10">
        <v>200</v>
      </c>
      <c r="R23" s="10">
        <v>200</v>
      </c>
      <c r="S23" s="10">
        <v>200</v>
      </c>
      <c r="T23" s="10">
        <v>200</v>
      </c>
      <c r="U23" s="10">
        <v>200</v>
      </c>
    </row>
    <row r="24" spans="2:21" ht="15.75" customHeight="1" x14ac:dyDescent="0.45">
      <c r="B24" s="22">
        <v>42876</v>
      </c>
      <c r="C24" s="20">
        <f t="shared" si="1"/>
        <v>3780</v>
      </c>
      <c r="D24" s="7">
        <v>210</v>
      </c>
      <c r="E24" s="7">
        <v>210</v>
      </c>
      <c r="F24" s="7">
        <v>210</v>
      </c>
      <c r="G24" s="7">
        <v>210</v>
      </c>
      <c r="H24" s="7">
        <v>210</v>
      </c>
      <c r="I24" s="7">
        <v>210</v>
      </c>
      <c r="J24" s="7">
        <v>210</v>
      </c>
      <c r="K24" s="7">
        <v>210</v>
      </c>
      <c r="L24" s="7">
        <v>210</v>
      </c>
      <c r="M24" s="7">
        <v>210</v>
      </c>
      <c r="N24" s="7">
        <v>210</v>
      </c>
      <c r="O24" s="7">
        <v>210</v>
      </c>
      <c r="P24" s="7">
        <v>210</v>
      </c>
      <c r="Q24" s="7">
        <v>210</v>
      </c>
      <c r="R24" s="7">
        <v>210</v>
      </c>
      <c r="S24" s="7">
        <v>210</v>
      </c>
      <c r="T24" s="7">
        <v>210</v>
      </c>
      <c r="U24" s="7">
        <v>210</v>
      </c>
    </row>
    <row r="25" spans="2:21" ht="15.75" customHeight="1" x14ac:dyDescent="0.45">
      <c r="B25" s="23">
        <v>42883</v>
      </c>
      <c r="C25" s="21">
        <f t="shared" si="1"/>
        <v>3960</v>
      </c>
      <c r="D25" s="10">
        <v>220</v>
      </c>
      <c r="E25" s="10">
        <v>220</v>
      </c>
      <c r="F25" s="10">
        <v>220</v>
      </c>
      <c r="G25" s="10">
        <v>220</v>
      </c>
      <c r="H25" s="10">
        <v>220</v>
      </c>
      <c r="I25" s="10">
        <v>220</v>
      </c>
      <c r="J25" s="10">
        <v>220</v>
      </c>
      <c r="K25" s="10">
        <v>220</v>
      </c>
      <c r="L25" s="10">
        <v>220</v>
      </c>
      <c r="M25" s="10">
        <v>220</v>
      </c>
      <c r="N25" s="10">
        <v>220</v>
      </c>
      <c r="O25" s="10">
        <v>220</v>
      </c>
      <c r="P25" s="10">
        <v>220</v>
      </c>
      <c r="Q25" s="10">
        <v>220</v>
      </c>
      <c r="R25" s="10">
        <v>220</v>
      </c>
      <c r="S25" s="10">
        <v>220</v>
      </c>
      <c r="T25" s="10">
        <v>220</v>
      </c>
      <c r="U25" s="10">
        <v>220</v>
      </c>
    </row>
    <row r="26" spans="2:21" ht="15.75" customHeight="1" x14ac:dyDescent="0.45">
      <c r="B26" s="22">
        <v>42890</v>
      </c>
      <c r="C26" s="20">
        <f t="shared" si="1"/>
        <v>4140</v>
      </c>
      <c r="D26" s="7">
        <v>230</v>
      </c>
      <c r="E26" s="7">
        <v>230</v>
      </c>
      <c r="F26" s="7">
        <v>230</v>
      </c>
      <c r="G26" s="7">
        <v>230</v>
      </c>
      <c r="H26" s="7">
        <v>230</v>
      </c>
      <c r="I26" s="7">
        <v>230</v>
      </c>
      <c r="J26" s="7">
        <v>230</v>
      </c>
      <c r="K26" s="7">
        <v>230</v>
      </c>
      <c r="L26" s="7">
        <v>230</v>
      </c>
      <c r="M26" s="7">
        <v>230</v>
      </c>
      <c r="N26" s="7">
        <v>230</v>
      </c>
      <c r="O26" s="7">
        <v>230</v>
      </c>
      <c r="P26" s="7">
        <v>230</v>
      </c>
      <c r="Q26" s="7">
        <v>230</v>
      </c>
      <c r="R26" s="7">
        <v>230</v>
      </c>
      <c r="S26" s="7">
        <v>230</v>
      </c>
      <c r="T26" s="7">
        <v>230</v>
      </c>
      <c r="U26" s="7">
        <v>230</v>
      </c>
    </row>
    <row r="27" spans="2:21" ht="15.75" customHeight="1" x14ac:dyDescent="0.45">
      <c r="B27" s="23">
        <v>42897</v>
      </c>
      <c r="C27" s="21">
        <f t="shared" si="1"/>
        <v>4320</v>
      </c>
      <c r="D27" s="10">
        <v>240</v>
      </c>
      <c r="E27" s="10">
        <v>240</v>
      </c>
      <c r="F27" s="10">
        <v>240</v>
      </c>
      <c r="G27" s="10">
        <v>240</v>
      </c>
      <c r="H27" s="10">
        <v>240</v>
      </c>
      <c r="I27" s="10">
        <v>240</v>
      </c>
      <c r="J27" s="10">
        <v>240</v>
      </c>
      <c r="K27" s="10">
        <v>240</v>
      </c>
      <c r="L27" s="10">
        <v>240</v>
      </c>
      <c r="M27" s="10">
        <v>240</v>
      </c>
      <c r="N27" s="10">
        <v>240</v>
      </c>
      <c r="O27" s="10">
        <v>240</v>
      </c>
      <c r="P27" s="10">
        <v>240</v>
      </c>
      <c r="Q27" s="10">
        <v>240</v>
      </c>
      <c r="R27" s="10">
        <v>240</v>
      </c>
      <c r="S27" s="10">
        <v>240</v>
      </c>
      <c r="T27" s="10">
        <v>240</v>
      </c>
      <c r="U27" s="10">
        <v>240</v>
      </c>
    </row>
    <row r="28" spans="2:21" ht="15.75" customHeight="1" x14ac:dyDescent="0.45">
      <c r="B28" s="22">
        <v>42904</v>
      </c>
      <c r="C28" s="20">
        <f t="shared" si="1"/>
        <v>4500</v>
      </c>
      <c r="D28" s="7">
        <v>250</v>
      </c>
      <c r="E28" s="7">
        <v>250</v>
      </c>
      <c r="F28" s="7">
        <v>250</v>
      </c>
      <c r="G28" s="7">
        <v>250</v>
      </c>
      <c r="H28" s="7">
        <v>250</v>
      </c>
      <c r="I28" s="7">
        <v>250</v>
      </c>
      <c r="J28" s="7">
        <v>250</v>
      </c>
      <c r="K28" s="7">
        <v>250</v>
      </c>
      <c r="L28" s="7">
        <v>250</v>
      </c>
      <c r="M28" s="7">
        <v>250</v>
      </c>
      <c r="N28" s="7">
        <v>250</v>
      </c>
      <c r="O28" s="7">
        <v>250</v>
      </c>
      <c r="P28" s="7">
        <v>250</v>
      </c>
      <c r="Q28" s="7">
        <v>250</v>
      </c>
      <c r="R28" s="7">
        <v>250</v>
      </c>
      <c r="S28" s="7">
        <v>250</v>
      </c>
      <c r="T28" s="7">
        <v>250</v>
      </c>
      <c r="U28" s="7">
        <v>250</v>
      </c>
    </row>
    <row r="29" spans="2:21" ht="15.75" customHeight="1" x14ac:dyDescent="0.45">
      <c r="B29" s="23">
        <v>42911</v>
      </c>
      <c r="C29" s="21">
        <f t="shared" si="1"/>
        <v>4680</v>
      </c>
      <c r="D29" s="10">
        <v>260</v>
      </c>
      <c r="E29" s="10">
        <v>260</v>
      </c>
      <c r="F29" s="10">
        <v>260</v>
      </c>
      <c r="G29" s="10">
        <v>260</v>
      </c>
      <c r="H29" s="10">
        <v>260</v>
      </c>
      <c r="I29" s="10">
        <v>260</v>
      </c>
      <c r="J29" s="10">
        <v>260</v>
      </c>
      <c r="K29" s="10">
        <v>260</v>
      </c>
      <c r="L29" s="10">
        <v>260</v>
      </c>
      <c r="M29" s="10">
        <v>260</v>
      </c>
      <c r="N29" s="10">
        <v>260</v>
      </c>
      <c r="O29" s="10">
        <v>260</v>
      </c>
      <c r="P29" s="10">
        <v>260</v>
      </c>
      <c r="Q29" s="10">
        <v>260</v>
      </c>
      <c r="R29" s="10">
        <v>260</v>
      </c>
      <c r="S29" s="10">
        <v>260</v>
      </c>
      <c r="T29" s="10">
        <v>260</v>
      </c>
      <c r="U29" s="10">
        <v>260</v>
      </c>
    </row>
    <row r="30" spans="2:21" ht="15.75" customHeight="1" x14ac:dyDescent="0.45">
      <c r="B30" s="22">
        <v>42918</v>
      </c>
      <c r="C30" s="20">
        <f t="shared" si="1"/>
        <v>4860</v>
      </c>
      <c r="D30" s="7">
        <v>270</v>
      </c>
      <c r="E30" s="7">
        <v>270</v>
      </c>
      <c r="F30" s="7">
        <v>270</v>
      </c>
      <c r="G30" s="7">
        <v>270</v>
      </c>
      <c r="H30" s="7">
        <v>270</v>
      </c>
      <c r="I30" s="7">
        <v>270</v>
      </c>
      <c r="J30" s="7">
        <v>270</v>
      </c>
      <c r="K30" s="7">
        <v>270</v>
      </c>
      <c r="L30" s="7">
        <v>270</v>
      </c>
      <c r="M30" s="7">
        <v>270</v>
      </c>
      <c r="N30" s="7">
        <v>270</v>
      </c>
      <c r="O30" s="7">
        <v>270</v>
      </c>
      <c r="P30" s="7">
        <v>270</v>
      </c>
      <c r="Q30" s="7">
        <v>270</v>
      </c>
      <c r="R30" s="7">
        <v>270</v>
      </c>
      <c r="S30" s="7">
        <v>270</v>
      </c>
      <c r="T30" s="7">
        <v>270</v>
      </c>
      <c r="U30" s="7">
        <v>270</v>
      </c>
    </row>
    <row r="31" spans="2:21" ht="15.75" customHeight="1" x14ac:dyDescent="0.45">
      <c r="B31" s="23">
        <v>42925</v>
      </c>
      <c r="C31" s="21">
        <f t="shared" si="1"/>
        <v>5040</v>
      </c>
      <c r="D31" s="10">
        <v>280</v>
      </c>
      <c r="E31" s="10">
        <v>280</v>
      </c>
      <c r="F31" s="10">
        <v>280</v>
      </c>
      <c r="G31" s="10">
        <v>280</v>
      </c>
      <c r="H31" s="10">
        <v>280</v>
      </c>
      <c r="I31" s="10">
        <v>280</v>
      </c>
      <c r="J31" s="10">
        <v>280</v>
      </c>
      <c r="K31" s="10">
        <v>280</v>
      </c>
      <c r="L31" s="10">
        <v>280</v>
      </c>
      <c r="M31" s="10">
        <v>280</v>
      </c>
      <c r="N31" s="10">
        <v>280</v>
      </c>
      <c r="O31" s="10">
        <v>280</v>
      </c>
      <c r="P31" s="10">
        <v>280</v>
      </c>
      <c r="Q31" s="10">
        <v>280</v>
      </c>
      <c r="R31" s="10">
        <v>280</v>
      </c>
      <c r="S31" s="10">
        <v>280</v>
      </c>
      <c r="T31" s="10">
        <v>280</v>
      </c>
      <c r="U31" s="10">
        <v>280</v>
      </c>
    </row>
    <row r="32" spans="2:21" ht="15.75" customHeight="1" x14ac:dyDescent="0.45">
      <c r="B32" s="22">
        <v>42932</v>
      </c>
      <c r="C32" s="20">
        <f t="shared" si="1"/>
        <v>5220</v>
      </c>
      <c r="D32" s="7">
        <v>290</v>
      </c>
      <c r="E32" s="7">
        <v>290</v>
      </c>
      <c r="F32" s="7">
        <v>290</v>
      </c>
      <c r="G32" s="7">
        <v>290</v>
      </c>
      <c r="H32" s="7">
        <v>290</v>
      </c>
      <c r="I32" s="7">
        <v>290</v>
      </c>
      <c r="J32" s="7">
        <v>290</v>
      </c>
      <c r="K32" s="7">
        <v>290</v>
      </c>
      <c r="L32" s="7">
        <v>290</v>
      </c>
      <c r="M32" s="7">
        <v>290</v>
      </c>
      <c r="N32" s="7">
        <v>290</v>
      </c>
      <c r="O32" s="7">
        <v>290</v>
      </c>
      <c r="P32" s="7">
        <v>290</v>
      </c>
      <c r="Q32" s="7">
        <v>290</v>
      </c>
      <c r="R32" s="7">
        <v>290</v>
      </c>
      <c r="S32" s="7">
        <v>290</v>
      </c>
      <c r="T32" s="7">
        <v>290</v>
      </c>
      <c r="U32" s="7">
        <v>290</v>
      </c>
    </row>
    <row r="33" spans="2:21" ht="15.75" customHeight="1" x14ac:dyDescent="0.45">
      <c r="B33" s="23">
        <v>42939</v>
      </c>
      <c r="C33" s="21">
        <f t="shared" si="1"/>
        <v>5400</v>
      </c>
      <c r="D33" s="10">
        <v>300</v>
      </c>
      <c r="E33" s="10">
        <v>300</v>
      </c>
      <c r="F33" s="10">
        <v>300</v>
      </c>
      <c r="G33" s="10">
        <v>300</v>
      </c>
      <c r="H33" s="10">
        <v>300</v>
      </c>
      <c r="I33" s="10">
        <v>300</v>
      </c>
      <c r="J33" s="10">
        <v>300</v>
      </c>
      <c r="K33" s="10">
        <v>300</v>
      </c>
      <c r="L33" s="10">
        <v>300</v>
      </c>
      <c r="M33" s="10">
        <v>300</v>
      </c>
      <c r="N33" s="10">
        <v>300</v>
      </c>
      <c r="O33" s="10">
        <v>300</v>
      </c>
      <c r="P33" s="10">
        <v>300</v>
      </c>
      <c r="Q33" s="10">
        <v>300</v>
      </c>
      <c r="R33" s="10">
        <v>300</v>
      </c>
      <c r="S33" s="10">
        <v>300</v>
      </c>
      <c r="T33" s="10">
        <v>300</v>
      </c>
      <c r="U33" s="10">
        <v>300</v>
      </c>
    </row>
    <row r="34" spans="2:21" ht="15.75" customHeight="1" x14ac:dyDescent="0.45">
      <c r="B34" s="22">
        <v>42946</v>
      </c>
      <c r="C34" s="20">
        <f t="shared" si="1"/>
        <v>5580</v>
      </c>
      <c r="D34" s="7">
        <v>310</v>
      </c>
      <c r="E34" s="7">
        <v>310</v>
      </c>
      <c r="F34" s="7">
        <v>310</v>
      </c>
      <c r="G34" s="7">
        <v>310</v>
      </c>
      <c r="H34" s="7">
        <v>310</v>
      </c>
      <c r="I34" s="7">
        <v>310</v>
      </c>
      <c r="J34" s="7">
        <v>310</v>
      </c>
      <c r="K34" s="7">
        <v>310</v>
      </c>
      <c r="L34" s="7">
        <v>310</v>
      </c>
      <c r="M34" s="7">
        <v>310</v>
      </c>
      <c r="N34" s="7">
        <v>310</v>
      </c>
      <c r="O34" s="7">
        <v>310</v>
      </c>
      <c r="P34" s="7">
        <v>310</v>
      </c>
      <c r="Q34" s="7">
        <v>310</v>
      </c>
      <c r="R34" s="7">
        <v>310</v>
      </c>
      <c r="S34" s="7">
        <v>310</v>
      </c>
      <c r="T34" s="7">
        <v>310</v>
      </c>
      <c r="U34" s="7">
        <v>310</v>
      </c>
    </row>
    <row r="35" spans="2:21" ht="15.75" customHeight="1" x14ac:dyDescent="0.45">
      <c r="B35" s="23">
        <v>42953</v>
      </c>
      <c r="C35" s="21">
        <f t="shared" si="1"/>
        <v>5760</v>
      </c>
      <c r="D35" s="10">
        <v>320</v>
      </c>
      <c r="E35" s="10">
        <v>320</v>
      </c>
      <c r="F35" s="10">
        <v>320</v>
      </c>
      <c r="G35" s="10">
        <v>320</v>
      </c>
      <c r="H35" s="10">
        <v>320</v>
      </c>
      <c r="I35" s="10">
        <v>320</v>
      </c>
      <c r="J35" s="10">
        <v>320</v>
      </c>
      <c r="K35" s="10">
        <v>320</v>
      </c>
      <c r="L35" s="10">
        <v>320</v>
      </c>
      <c r="M35" s="10">
        <v>320</v>
      </c>
      <c r="N35" s="10">
        <v>320</v>
      </c>
      <c r="O35" s="10">
        <v>320</v>
      </c>
      <c r="P35" s="10">
        <v>320</v>
      </c>
      <c r="Q35" s="10">
        <v>320</v>
      </c>
      <c r="R35" s="10">
        <v>320</v>
      </c>
      <c r="S35" s="10">
        <v>320</v>
      </c>
      <c r="T35" s="10">
        <v>320</v>
      </c>
      <c r="U35" s="10">
        <v>320</v>
      </c>
    </row>
    <row r="36" spans="2:21" ht="15.75" customHeight="1" x14ac:dyDescent="0.45">
      <c r="B36" s="22">
        <v>42960</v>
      </c>
      <c r="C36" s="20">
        <f t="shared" si="1"/>
        <v>5940</v>
      </c>
      <c r="D36" s="7">
        <v>330</v>
      </c>
      <c r="E36" s="7">
        <v>330</v>
      </c>
      <c r="F36" s="7">
        <v>330</v>
      </c>
      <c r="G36" s="7">
        <v>330</v>
      </c>
      <c r="H36" s="7">
        <v>330</v>
      </c>
      <c r="I36" s="7">
        <v>330</v>
      </c>
      <c r="J36" s="7">
        <v>330</v>
      </c>
      <c r="K36" s="7">
        <v>330</v>
      </c>
      <c r="L36" s="7">
        <v>330</v>
      </c>
      <c r="M36" s="7">
        <v>330</v>
      </c>
      <c r="N36" s="7">
        <v>330</v>
      </c>
      <c r="O36" s="7">
        <v>330</v>
      </c>
      <c r="P36" s="7">
        <v>330</v>
      </c>
      <c r="Q36" s="7">
        <v>330</v>
      </c>
      <c r="R36" s="7">
        <v>330</v>
      </c>
      <c r="S36" s="7">
        <v>330</v>
      </c>
      <c r="T36" s="7">
        <v>330</v>
      </c>
      <c r="U36" s="7">
        <v>330</v>
      </c>
    </row>
    <row r="37" spans="2:21" ht="15.75" customHeight="1" x14ac:dyDescent="0.45">
      <c r="B37" s="23">
        <v>42967</v>
      </c>
      <c r="C37" s="21">
        <f t="shared" si="1"/>
        <v>6120</v>
      </c>
      <c r="D37" s="10">
        <v>340</v>
      </c>
      <c r="E37" s="10">
        <v>340</v>
      </c>
      <c r="F37" s="10">
        <v>340</v>
      </c>
      <c r="G37" s="10">
        <v>340</v>
      </c>
      <c r="H37" s="10">
        <v>340</v>
      </c>
      <c r="I37" s="10">
        <v>340</v>
      </c>
      <c r="J37" s="10">
        <v>340</v>
      </c>
      <c r="K37" s="10">
        <v>340</v>
      </c>
      <c r="L37" s="10">
        <v>340</v>
      </c>
      <c r="M37" s="10">
        <v>340</v>
      </c>
      <c r="N37" s="10">
        <v>340</v>
      </c>
      <c r="O37" s="10">
        <v>340</v>
      </c>
      <c r="P37" s="10">
        <v>340</v>
      </c>
      <c r="Q37" s="10">
        <v>340</v>
      </c>
      <c r="R37" s="10">
        <v>340</v>
      </c>
      <c r="S37" s="10">
        <v>340</v>
      </c>
      <c r="T37" s="10">
        <v>340</v>
      </c>
      <c r="U37" s="10">
        <v>340</v>
      </c>
    </row>
    <row r="38" spans="2:21" ht="15.75" customHeight="1" x14ac:dyDescent="0.45">
      <c r="B38" s="22">
        <v>42974</v>
      </c>
      <c r="C38" s="20">
        <f t="shared" ref="C38:C56" si="2">SUM(D38:U38)</f>
        <v>6300</v>
      </c>
      <c r="D38" s="7">
        <v>350</v>
      </c>
      <c r="E38" s="7">
        <v>350</v>
      </c>
      <c r="F38" s="7">
        <v>350</v>
      </c>
      <c r="G38" s="7">
        <v>350</v>
      </c>
      <c r="H38" s="7">
        <v>350</v>
      </c>
      <c r="I38" s="7">
        <v>350</v>
      </c>
      <c r="J38" s="7">
        <v>350</v>
      </c>
      <c r="K38" s="7">
        <v>350</v>
      </c>
      <c r="L38" s="7">
        <v>350</v>
      </c>
      <c r="M38" s="7">
        <v>350</v>
      </c>
      <c r="N38" s="7">
        <v>350</v>
      </c>
      <c r="O38" s="7">
        <v>350</v>
      </c>
      <c r="P38" s="7">
        <v>350</v>
      </c>
      <c r="Q38" s="7">
        <v>350</v>
      </c>
      <c r="R38" s="7">
        <v>350</v>
      </c>
      <c r="S38" s="7">
        <v>350</v>
      </c>
      <c r="T38" s="7">
        <v>350</v>
      </c>
      <c r="U38" s="7">
        <v>350</v>
      </c>
    </row>
    <row r="39" spans="2:21" ht="15.75" customHeight="1" x14ac:dyDescent="0.45">
      <c r="B39" s="23">
        <v>42981</v>
      </c>
      <c r="C39" s="21">
        <f t="shared" si="2"/>
        <v>6480</v>
      </c>
      <c r="D39" s="10">
        <v>360</v>
      </c>
      <c r="E39" s="10">
        <v>360</v>
      </c>
      <c r="F39" s="10">
        <v>360</v>
      </c>
      <c r="G39" s="10">
        <v>360</v>
      </c>
      <c r="H39" s="10">
        <v>360</v>
      </c>
      <c r="I39" s="10">
        <v>360</v>
      </c>
      <c r="J39" s="10">
        <v>360</v>
      </c>
      <c r="K39" s="10">
        <v>360</v>
      </c>
      <c r="L39" s="10">
        <v>360</v>
      </c>
      <c r="M39" s="10">
        <v>360</v>
      </c>
      <c r="N39" s="10">
        <v>360</v>
      </c>
      <c r="O39" s="10">
        <v>360</v>
      </c>
      <c r="P39" s="10">
        <v>360</v>
      </c>
      <c r="Q39" s="10">
        <v>360</v>
      </c>
      <c r="R39" s="10">
        <v>360</v>
      </c>
      <c r="S39" s="10">
        <v>360</v>
      </c>
      <c r="T39" s="10">
        <v>360</v>
      </c>
      <c r="U39" s="10">
        <v>360</v>
      </c>
    </row>
    <row r="40" spans="2:21" ht="15.75" customHeight="1" x14ac:dyDescent="0.45">
      <c r="B40" s="22">
        <v>42988</v>
      </c>
      <c r="C40" s="20">
        <f t="shared" si="2"/>
        <v>6660</v>
      </c>
      <c r="D40" s="7">
        <v>370</v>
      </c>
      <c r="E40" s="7">
        <v>370</v>
      </c>
      <c r="F40" s="7">
        <v>370</v>
      </c>
      <c r="G40" s="7">
        <v>370</v>
      </c>
      <c r="H40" s="7">
        <v>370</v>
      </c>
      <c r="I40" s="7">
        <v>370</v>
      </c>
      <c r="J40" s="7">
        <v>370</v>
      </c>
      <c r="K40" s="7">
        <v>370</v>
      </c>
      <c r="L40" s="7">
        <v>370</v>
      </c>
      <c r="M40" s="7">
        <v>370</v>
      </c>
      <c r="N40" s="7">
        <v>370</v>
      </c>
      <c r="O40" s="7">
        <v>370</v>
      </c>
      <c r="P40" s="7">
        <v>370</v>
      </c>
      <c r="Q40" s="7">
        <v>370</v>
      </c>
      <c r="R40" s="7">
        <v>370</v>
      </c>
      <c r="S40" s="7">
        <v>370</v>
      </c>
      <c r="T40" s="7">
        <v>370</v>
      </c>
      <c r="U40" s="7">
        <v>370</v>
      </c>
    </row>
    <row r="41" spans="2:21" ht="15.75" customHeight="1" x14ac:dyDescent="0.45">
      <c r="B41" s="23">
        <v>42995</v>
      </c>
      <c r="C41" s="21">
        <f t="shared" si="2"/>
        <v>6840</v>
      </c>
      <c r="D41" s="10">
        <v>380</v>
      </c>
      <c r="E41" s="10">
        <v>380</v>
      </c>
      <c r="F41" s="10">
        <v>380</v>
      </c>
      <c r="G41" s="10">
        <v>380</v>
      </c>
      <c r="H41" s="10">
        <v>380</v>
      </c>
      <c r="I41" s="10">
        <v>380</v>
      </c>
      <c r="J41" s="10">
        <v>380</v>
      </c>
      <c r="K41" s="10">
        <v>380</v>
      </c>
      <c r="L41" s="10">
        <v>380</v>
      </c>
      <c r="M41" s="10">
        <v>380</v>
      </c>
      <c r="N41" s="10">
        <v>380</v>
      </c>
      <c r="O41" s="10">
        <v>380</v>
      </c>
      <c r="P41" s="10">
        <v>380</v>
      </c>
      <c r="Q41" s="10">
        <v>380</v>
      </c>
      <c r="R41" s="10">
        <v>380</v>
      </c>
      <c r="S41" s="10">
        <v>380</v>
      </c>
      <c r="T41" s="10">
        <v>380</v>
      </c>
      <c r="U41" s="10">
        <v>380</v>
      </c>
    </row>
    <row r="42" spans="2:21" ht="15.75" customHeight="1" x14ac:dyDescent="0.45">
      <c r="B42" s="22">
        <v>43002</v>
      </c>
      <c r="C42" s="20">
        <f t="shared" si="2"/>
        <v>7020</v>
      </c>
      <c r="D42" s="7">
        <v>390</v>
      </c>
      <c r="E42" s="7">
        <v>390</v>
      </c>
      <c r="F42" s="7">
        <v>390</v>
      </c>
      <c r="G42" s="7">
        <v>390</v>
      </c>
      <c r="H42" s="7">
        <v>390</v>
      </c>
      <c r="I42" s="7">
        <v>390</v>
      </c>
      <c r="J42" s="7">
        <v>390</v>
      </c>
      <c r="K42" s="7">
        <v>390</v>
      </c>
      <c r="L42" s="7">
        <v>390</v>
      </c>
      <c r="M42" s="7">
        <v>390</v>
      </c>
      <c r="N42" s="7">
        <v>390</v>
      </c>
      <c r="O42" s="7">
        <v>390</v>
      </c>
      <c r="P42" s="7">
        <v>390</v>
      </c>
      <c r="Q42" s="7">
        <v>390</v>
      </c>
      <c r="R42" s="7">
        <v>390</v>
      </c>
      <c r="S42" s="7">
        <v>390</v>
      </c>
      <c r="T42" s="7">
        <v>390</v>
      </c>
      <c r="U42" s="7">
        <v>390</v>
      </c>
    </row>
    <row r="43" spans="2:21" ht="15.75" customHeight="1" x14ac:dyDescent="0.45">
      <c r="B43" s="23">
        <v>43009</v>
      </c>
      <c r="C43" s="21">
        <f t="shared" si="2"/>
        <v>7200</v>
      </c>
      <c r="D43" s="10">
        <v>400</v>
      </c>
      <c r="E43" s="10">
        <v>400</v>
      </c>
      <c r="F43" s="10">
        <v>400</v>
      </c>
      <c r="G43" s="10">
        <v>400</v>
      </c>
      <c r="H43" s="10">
        <v>400</v>
      </c>
      <c r="I43" s="10">
        <v>400</v>
      </c>
      <c r="J43" s="10">
        <v>400</v>
      </c>
      <c r="K43" s="10">
        <v>400</v>
      </c>
      <c r="L43" s="10">
        <v>400</v>
      </c>
      <c r="M43" s="10">
        <v>400</v>
      </c>
      <c r="N43" s="10">
        <v>400</v>
      </c>
      <c r="O43" s="10">
        <v>400</v>
      </c>
      <c r="P43" s="10">
        <v>400</v>
      </c>
      <c r="Q43" s="10">
        <v>400</v>
      </c>
      <c r="R43" s="10">
        <v>400</v>
      </c>
      <c r="S43" s="10">
        <v>400</v>
      </c>
      <c r="T43" s="10">
        <v>400</v>
      </c>
      <c r="U43" s="10">
        <v>400</v>
      </c>
    </row>
    <row r="44" spans="2:21" ht="15.75" customHeight="1" x14ac:dyDescent="0.45">
      <c r="B44" s="22">
        <v>43016</v>
      </c>
      <c r="C44" s="20">
        <f t="shared" si="2"/>
        <v>7380</v>
      </c>
      <c r="D44" s="7">
        <v>410</v>
      </c>
      <c r="E44" s="7">
        <v>410</v>
      </c>
      <c r="F44" s="7">
        <v>410</v>
      </c>
      <c r="G44" s="7">
        <v>410</v>
      </c>
      <c r="H44" s="7">
        <v>410</v>
      </c>
      <c r="I44" s="7">
        <v>410</v>
      </c>
      <c r="J44" s="7">
        <v>410</v>
      </c>
      <c r="K44" s="7">
        <v>410</v>
      </c>
      <c r="L44" s="7">
        <v>410</v>
      </c>
      <c r="M44" s="7">
        <v>410</v>
      </c>
      <c r="N44" s="7">
        <v>410</v>
      </c>
      <c r="O44" s="7">
        <v>410</v>
      </c>
      <c r="P44" s="7">
        <v>410</v>
      </c>
      <c r="Q44" s="7">
        <v>410</v>
      </c>
      <c r="R44" s="7">
        <v>410</v>
      </c>
      <c r="S44" s="7">
        <v>410</v>
      </c>
      <c r="T44" s="7">
        <v>410</v>
      </c>
      <c r="U44" s="7">
        <v>410</v>
      </c>
    </row>
    <row r="45" spans="2:21" ht="15.75" customHeight="1" x14ac:dyDescent="0.45">
      <c r="B45" s="23">
        <v>43023</v>
      </c>
      <c r="C45" s="21">
        <f t="shared" si="2"/>
        <v>7560</v>
      </c>
      <c r="D45" s="10">
        <v>420</v>
      </c>
      <c r="E45" s="10">
        <v>420</v>
      </c>
      <c r="F45" s="10">
        <v>420</v>
      </c>
      <c r="G45" s="10">
        <v>420</v>
      </c>
      <c r="H45" s="10">
        <v>420</v>
      </c>
      <c r="I45" s="10">
        <v>420</v>
      </c>
      <c r="J45" s="10">
        <v>420</v>
      </c>
      <c r="K45" s="10">
        <v>420</v>
      </c>
      <c r="L45" s="10">
        <v>420</v>
      </c>
      <c r="M45" s="10">
        <v>420</v>
      </c>
      <c r="N45" s="10">
        <v>420</v>
      </c>
      <c r="O45" s="10">
        <v>420</v>
      </c>
      <c r="P45" s="10">
        <v>420</v>
      </c>
      <c r="Q45" s="10">
        <v>420</v>
      </c>
      <c r="R45" s="10">
        <v>420</v>
      </c>
      <c r="S45" s="10">
        <v>420</v>
      </c>
      <c r="T45" s="10">
        <v>420</v>
      </c>
      <c r="U45" s="10">
        <v>420</v>
      </c>
    </row>
    <row r="46" spans="2:21" ht="15.75" customHeight="1" x14ac:dyDescent="0.45">
      <c r="B46" s="22">
        <v>43030</v>
      </c>
      <c r="C46" s="20">
        <f t="shared" si="2"/>
        <v>7740</v>
      </c>
      <c r="D46" s="7">
        <v>430</v>
      </c>
      <c r="E46" s="7">
        <v>430</v>
      </c>
      <c r="F46" s="7">
        <v>430</v>
      </c>
      <c r="G46" s="7">
        <v>430</v>
      </c>
      <c r="H46" s="7">
        <v>430</v>
      </c>
      <c r="I46" s="7">
        <v>430</v>
      </c>
      <c r="J46" s="7">
        <v>430</v>
      </c>
      <c r="K46" s="7">
        <v>430</v>
      </c>
      <c r="L46" s="7">
        <v>430</v>
      </c>
      <c r="M46" s="7">
        <v>430</v>
      </c>
      <c r="N46" s="7">
        <v>430</v>
      </c>
      <c r="O46" s="7">
        <v>430</v>
      </c>
      <c r="P46" s="7">
        <v>430</v>
      </c>
      <c r="Q46" s="7">
        <v>430</v>
      </c>
      <c r="R46" s="7">
        <v>430</v>
      </c>
      <c r="S46" s="7">
        <v>430</v>
      </c>
      <c r="T46" s="7">
        <v>430</v>
      </c>
      <c r="U46" s="7">
        <v>430</v>
      </c>
    </row>
    <row r="47" spans="2:21" ht="15.75" customHeight="1" x14ac:dyDescent="0.45">
      <c r="B47" s="23">
        <v>43037</v>
      </c>
      <c r="C47" s="21">
        <f t="shared" si="2"/>
        <v>7920</v>
      </c>
      <c r="D47" s="10">
        <v>440</v>
      </c>
      <c r="E47" s="10">
        <v>440</v>
      </c>
      <c r="F47" s="10">
        <v>440</v>
      </c>
      <c r="G47" s="10">
        <v>440</v>
      </c>
      <c r="H47" s="10">
        <v>440</v>
      </c>
      <c r="I47" s="10">
        <v>440</v>
      </c>
      <c r="J47" s="10">
        <v>440</v>
      </c>
      <c r="K47" s="10">
        <v>440</v>
      </c>
      <c r="L47" s="10">
        <v>440</v>
      </c>
      <c r="M47" s="10">
        <v>440</v>
      </c>
      <c r="N47" s="10">
        <v>440</v>
      </c>
      <c r="O47" s="10">
        <v>440</v>
      </c>
      <c r="P47" s="10">
        <v>440</v>
      </c>
      <c r="Q47" s="10">
        <v>440</v>
      </c>
      <c r="R47" s="10">
        <v>440</v>
      </c>
      <c r="S47" s="10">
        <v>440</v>
      </c>
      <c r="T47" s="10">
        <v>440</v>
      </c>
      <c r="U47" s="10">
        <v>440</v>
      </c>
    </row>
    <row r="48" spans="2:21" ht="15.75" customHeight="1" x14ac:dyDescent="0.45">
      <c r="B48" s="22">
        <v>43044</v>
      </c>
      <c r="C48" s="20">
        <f t="shared" si="2"/>
        <v>8100</v>
      </c>
      <c r="D48" s="7">
        <v>450</v>
      </c>
      <c r="E48" s="7">
        <v>450</v>
      </c>
      <c r="F48" s="7">
        <v>450</v>
      </c>
      <c r="G48" s="7">
        <v>450</v>
      </c>
      <c r="H48" s="7">
        <v>450</v>
      </c>
      <c r="I48" s="7">
        <v>450</v>
      </c>
      <c r="J48" s="7">
        <v>450</v>
      </c>
      <c r="K48" s="7">
        <v>450</v>
      </c>
      <c r="L48" s="7">
        <v>450</v>
      </c>
      <c r="M48" s="7">
        <v>450</v>
      </c>
      <c r="N48" s="7">
        <v>450</v>
      </c>
      <c r="O48" s="7">
        <v>450</v>
      </c>
      <c r="P48" s="7">
        <v>450</v>
      </c>
      <c r="Q48" s="7">
        <v>450</v>
      </c>
      <c r="R48" s="7">
        <v>450</v>
      </c>
      <c r="S48" s="7">
        <v>450</v>
      </c>
      <c r="T48" s="7">
        <v>450</v>
      </c>
      <c r="U48" s="7">
        <v>450</v>
      </c>
    </row>
    <row r="49" spans="2:21" ht="15.75" customHeight="1" x14ac:dyDescent="0.45">
      <c r="B49" s="23">
        <v>43051</v>
      </c>
      <c r="C49" s="21">
        <f t="shared" si="2"/>
        <v>8280</v>
      </c>
      <c r="D49" s="10">
        <v>460</v>
      </c>
      <c r="E49" s="10">
        <v>460</v>
      </c>
      <c r="F49" s="10">
        <v>460</v>
      </c>
      <c r="G49" s="10">
        <v>460</v>
      </c>
      <c r="H49" s="10">
        <v>460</v>
      </c>
      <c r="I49" s="10">
        <v>460</v>
      </c>
      <c r="J49" s="10">
        <v>460</v>
      </c>
      <c r="K49" s="10">
        <v>460</v>
      </c>
      <c r="L49" s="10">
        <v>460</v>
      </c>
      <c r="M49" s="10">
        <v>460</v>
      </c>
      <c r="N49" s="10">
        <v>460</v>
      </c>
      <c r="O49" s="10">
        <v>460</v>
      </c>
      <c r="P49" s="10">
        <v>460</v>
      </c>
      <c r="Q49" s="10">
        <v>460</v>
      </c>
      <c r="R49" s="10">
        <v>460</v>
      </c>
      <c r="S49" s="10">
        <v>460</v>
      </c>
      <c r="T49" s="10">
        <v>460</v>
      </c>
      <c r="U49" s="10">
        <v>460</v>
      </c>
    </row>
    <row r="50" spans="2:21" ht="15.75" customHeight="1" x14ac:dyDescent="0.45">
      <c r="B50" s="22">
        <v>43058</v>
      </c>
      <c r="C50" s="20">
        <f t="shared" si="2"/>
        <v>8460</v>
      </c>
      <c r="D50" s="7">
        <v>470</v>
      </c>
      <c r="E50" s="7">
        <v>470</v>
      </c>
      <c r="F50" s="7">
        <v>470</v>
      </c>
      <c r="G50" s="7">
        <v>470</v>
      </c>
      <c r="H50" s="7">
        <v>470</v>
      </c>
      <c r="I50" s="7">
        <v>470</v>
      </c>
      <c r="J50" s="7">
        <v>470</v>
      </c>
      <c r="K50" s="7">
        <v>470</v>
      </c>
      <c r="L50" s="7">
        <v>470</v>
      </c>
      <c r="M50" s="7">
        <v>470</v>
      </c>
      <c r="N50" s="7">
        <v>470</v>
      </c>
      <c r="O50" s="7">
        <v>470</v>
      </c>
      <c r="P50" s="7">
        <v>470</v>
      </c>
      <c r="Q50" s="7">
        <v>470</v>
      </c>
      <c r="R50" s="7">
        <v>470</v>
      </c>
      <c r="S50" s="7">
        <v>470</v>
      </c>
      <c r="T50" s="7">
        <v>470</v>
      </c>
      <c r="U50" s="7">
        <v>470</v>
      </c>
    </row>
    <row r="51" spans="2:21" ht="15.75" customHeight="1" x14ac:dyDescent="0.45">
      <c r="B51" s="23">
        <v>43065</v>
      </c>
      <c r="C51" s="21">
        <f t="shared" si="2"/>
        <v>8640</v>
      </c>
      <c r="D51" s="10">
        <v>480</v>
      </c>
      <c r="E51" s="10">
        <v>480</v>
      </c>
      <c r="F51" s="10">
        <v>480</v>
      </c>
      <c r="G51" s="10">
        <v>480</v>
      </c>
      <c r="H51" s="10">
        <v>480</v>
      </c>
      <c r="I51" s="10">
        <v>480</v>
      </c>
      <c r="J51" s="10">
        <v>480</v>
      </c>
      <c r="K51" s="10">
        <v>480</v>
      </c>
      <c r="L51" s="10">
        <v>480</v>
      </c>
      <c r="M51" s="10">
        <v>480</v>
      </c>
      <c r="N51" s="10">
        <v>480</v>
      </c>
      <c r="O51" s="10">
        <v>480</v>
      </c>
      <c r="P51" s="10">
        <v>480</v>
      </c>
      <c r="Q51" s="10">
        <v>480</v>
      </c>
      <c r="R51" s="10">
        <v>480</v>
      </c>
      <c r="S51" s="10">
        <v>480</v>
      </c>
      <c r="T51" s="10">
        <v>480</v>
      </c>
      <c r="U51" s="10">
        <v>480</v>
      </c>
    </row>
    <row r="52" spans="2:21" ht="15.75" customHeight="1" x14ac:dyDescent="0.45">
      <c r="B52" s="22">
        <v>43072</v>
      </c>
      <c r="C52" s="20">
        <f t="shared" si="2"/>
        <v>8820</v>
      </c>
      <c r="D52" s="7">
        <v>490</v>
      </c>
      <c r="E52" s="7">
        <v>490</v>
      </c>
      <c r="F52" s="7">
        <v>490</v>
      </c>
      <c r="G52" s="7">
        <v>490</v>
      </c>
      <c r="H52" s="7">
        <v>490</v>
      </c>
      <c r="I52" s="7">
        <v>490</v>
      </c>
      <c r="J52" s="7">
        <v>490</v>
      </c>
      <c r="K52" s="7">
        <v>490</v>
      </c>
      <c r="L52" s="7">
        <v>490</v>
      </c>
      <c r="M52" s="7">
        <v>490</v>
      </c>
      <c r="N52" s="7">
        <v>490</v>
      </c>
      <c r="O52" s="7">
        <v>490</v>
      </c>
      <c r="P52" s="7">
        <v>490</v>
      </c>
      <c r="Q52" s="7">
        <v>490</v>
      </c>
      <c r="R52" s="7">
        <v>490</v>
      </c>
      <c r="S52" s="7">
        <v>490</v>
      </c>
      <c r="T52" s="7">
        <v>490</v>
      </c>
      <c r="U52" s="7">
        <v>490</v>
      </c>
    </row>
    <row r="53" spans="2:21" ht="15.75" customHeight="1" x14ac:dyDescent="0.45">
      <c r="B53" s="23">
        <v>43079</v>
      </c>
      <c r="C53" s="21">
        <f t="shared" si="2"/>
        <v>9000</v>
      </c>
      <c r="D53" s="10">
        <v>500</v>
      </c>
      <c r="E53" s="10">
        <v>500</v>
      </c>
      <c r="F53" s="10">
        <v>500</v>
      </c>
      <c r="G53" s="10">
        <v>500</v>
      </c>
      <c r="H53" s="10">
        <v>500</v>
      </c>
      <c r="I53" s="10">
        <v>500</v>
      </c>
      <c r="J53" s="10">
        <v>500</v>
      </c>
      <c r="K53" s="10">
        <v>500</v>
      </c>
      <c r="L53" s="10">
        <v>500</v>
      </c>
      <c r="M53" s="10">
        <v>500</v>
      </c>
      <c r="N53" s="10">
        <v>500</v>
      </c>
      <c r="O53" s="10">
        <v>500</v>
      </c>
      <c r="P53" s="10">
        <v>500</v>
      </c>
      <c r="Q53" s="10">
        <v>500</v>
      </c>
      <c r="R53" s="10">
        <v>500</v>
      </c>
      <c r="S53" s="10">
        <v>500</v>
      </c>
      <c r="T53" s="10">
        <v>500</v>
      </c>
      <c r="U53" s="10">
        <v>500</v>
      </c>
    </row>
    <row r="54" spans="2:21" ht="15.75" customHeight="1" x14ac:dyDescent="0.45">
      <c r="B54" s="22">
        <v>43086</v>
      </c>
      <c r="C54" s="20">
        <f t="shared" si="2"/>
        <v>9180</v>
      </c>
      <c r="D54" s="7">
        <v>510</v>
      </c>
      <c r="E54" s="7">
        <v>510</v>
      </c>
      <c r="F54" s="7">
        <v>510</v>
      </c>
      <c r="G54" s="7">
        <v>510</v>
      </c>
      <c r="H54" s="7">
        <v>510</v>
      </c>
      <c r="I54" s="7">
        <v>510</v>
      </c>
      <c r="J54" s="7">
        <v>510</v>
      </c>
      <c r="K54" s="7">
        <v>510</v>
      </c>
      <c r="L54" s="7">
        <v>510</v>
      </c>
      <c r="M54" s="7">
        <v>510</v>
      </c>
      <c r="N54" s="7">
        <v>510</v>
      </c>
      <c r="O54" s="7">
        <v>510</v>
      </c>
      <c r="P54" s="7">
        <v>510</v>
      </c>
      <c r="Q54" s="7">
        <v>510</v>
      </c>
      <c r="R54" s="7">
        <v>510</v>
      </c>
      <c r="S54" s="7">
        <v>510</v>
      </c>
      <c r="T54" s="7">
        <v>510</v>
      </c>
      <c r="U54" s="7">
        <v>510</v>
      </c>
    </row>
    <row r="55" spans="2:21" ht="15.75" customHeight="1" x14ac:dyDescent="0.45">
      <c r="B55" s="23">
        <v>43093</v>
      </c>
      <c r="C55" s="21">
        <f t="shared" si="2"/>
        <v>9360</v>
      </c>
      <c r="D55" s="10">
        <v>520</v>
      </c>
      <c r="E55" s="10">
        <v>520</v>
      </c>
      <c r="F55" s="10">
        <v>520</v>
      </c>
      <c r="G55" s="10">
        <v>520</v>
      </c>
      <c r="H55" s="10">
        <v>520</v>
      </c>
      <c r="I55" s="10">
        <v>520</v>
      </c>
      <c r="J55" s="10">
        <v>520</v>
      </c>
      <c r="K55" s="10">
        <v>520</v>
      </c>
      <c r="L55" s="10">
        <v>520</v>
      </c>
      <c r="M55" s="10">
        <v>520</v>
      </c>
      <c r="N55" s="10">
        <v>520</v>
      </c>
      <c r="O55" s="10">
        <v>520</v>
      </c>
      <c r="P55" s="10">
        <v>520</v>
      </c>
      <c r="Q55" s="10">
        <v>520</v>
      </c>
      <c r="R55" s="10">
        <v>520</v>
      </c>
      <c r="S55" s="10">
        <v>520</v>
      </c>
      <c r="T55" s="10">
        <v>520</v>
      </c>
      <c r="U55" s="10">
        <v>520</v>
      </c>
    </row>
    <row r="56" spans="2:21" ht="15.75" customHeight="1" x14ac:dyDescent="0.45">
      <c r="B56" s="22">
        <v>43100</v>
      </c>
      <c r="C56" s="20">
        <f t="shared" si="2"/>
        <v>9540</v>
      </c>
      <c r="D56" s="7">
        <v>530</v>
      </c>
      <c r="E56" s="7">
        <v>530</v>
      </c>
      <c r="F56" s="7">
        <v>530</v>
      </c>
      <c r="G56" s="7">
        <v>530</v>
      </c>
      <c r="H56" s="7">
        <v>530</v>
      </c>
      <c r="I56" s="7">
        <v>530</v>
      </c>
      <c r="J56" s="7">
        <v>530</v>
      </c>
      <c r="K56" s="7">
        <v>530</v>
      </c>
      <c r="L56" s="7">
        <v>530</v>
      </c>
      <c r="M56" s="7">
        <v>530</v>
      </c>
      <c r="N56" s="7">
        <v>530</v>
      </c>
      <c r="O56" s="7">
        <v>530</v>
      </c>
      <c r="P56" s="7">
        <v>530</v>
      </c>
      <c r="Q56" s="7">
        <v>530</v>
      </c>
      <c r="R56" s="7">
        <v>530</v>
      </c>
      <c r="S56" s="7">
        <v>530</v>
      </c>
      <c r="T56" s="7">
        <v>530</v>
      </c>
      <c r="U56" s="7">
        <v>530</v>
      </c>
    </row>
  </sheetData>
  <mergeCells count="1">
    <mergeCell ref="B1:U1"/>
  </mergeCells>
  <phoneticPr fontId="19"/>
  <pageMargins left="0.75" right="0.75" top="1" bottom="1" header="0.51180555555555596" footer="0.51180555555555596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U56"/>
  <sheetViews>
    <sheetView zoomScale="70" zoomScaleNormal="70" workbookViewId="0">
      <pane xSplit="2" ySplit="1" topLeftCell="C2" activePane="bottomRight" state="frozen"/>
      <selection pane="topRight"/>
      <selection pane="bottomLeft"/>
      <selection pane="bottomRight" activeCell="E15" sqref="E15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22.33203125" customWidth="1"/>
    <col min="4" max="4" width="13.44140625" customWidth="1"/>
    <col min="5" max="5" width="14.109375" customWidth="1"/>
    <col min="6" max="6" width="14" customWidth="1"/>
    <col min="7" max="7" width="13.77734375" customWidth="1"/>
    <col min="8" max="8" width="14" customWidth="1"/>
    <col min="9" max="9" width="13.6640625" customWidth="1"/>
    <col min="10" max="10" width="13.77734375" customWidth="1"/>
    <col min="11" max="11" width="14" customWidth="1"/>
    <col min="12" max="12" width="13.6640625" customWidth="1"/>
    <col min="13" max="15" width="14.77734375" customWidth="1"/>
    <col min="16" max="16" width="13.77734375" customWidth="1"/>
    <col min="17" max="17" width="14" customWidth="1"/>
    <col min="18" max="18" width="13.6640625" customWidth="1"/>
    <col min="19" max="19" width="13.77734375" customWidth="1"/>
    <col min="20" max="20" width="14" customWidth="1"/>
    <col min="21" max="21" width="13.6640625" customWidth="1"/>
  </cols>
  <sheetData>
    <row r="1" spans="2:21" ht="37.799999999999997" x14ac:dyDescent="0.25">
      <c r="B1" s="162" t="s">
        <v>274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</row>
    <row r="2" spans="2:21" ht="48.6" x14ac:dyDescent="0.25">
      <c r="B2" s="1" t="s">
        <v>150</v>
      </c>
      <c r="C2" s="2" t="s">
        <v>255</v>
      </c>
      <c r="D2" s="2" t="s">
        <v>256</v>
      </c>
      <c r="E2" s="2" t="s">
        <v>257</v>
      </c>
      <c r="F2" s="2" t="s">
        <v>258</v>
      </c>
      <c r="G2" s="2" t="s">
        <v>259</v>
      </c>
      <c r="H2" s="2" t="s">
        <v>260</v>
      </c>
      <c r="I2" s="2" t="s">
        <v>261</v>
      </c>
      <c r="J2" s="2" t="s">
        <v>262</v>
      </c>
      <c r="K2" s="2" t="s">
        <v>263</v>
      </c>
      <c r="L2" s="2" t="s">
        <v>264</v>
      </c>
      <c r="M2" s="2" t="s">
        <v>265</v>
      </c>
      <c r="N2" s="2" t="s">
        <v>266</v>
      </c>
      <c r="O2" s="2" t="s">
        <v>267</v>
      </c>
      <c r="P2" s="2" t="s">
        <v>268</v>
      </c>
      <c r="Q2" s="2" t="s">
        <v>269</v>
      </c>
      <c r="R2" s="2" t="s">
        <v>270</v>
      </c>
      <c r="S2" s="2" t="s">
        <v>271</v>
      </c>
      <c r="T2" s="2" t="s">
        <v>272</v>
      </c>
      <c r="U2" s="2" t="s">
        <v>273</v>
      </c>
    </row>
    <row r="3" spans="2:21" ht="19.2" x14ac:dyDescent="0.25">
      <c r="B3" s="3" t="s">
        <v>154</v>
      </c>
      <c r="C3" s="4">
        <f t="shared" ref="C3:U3" si="0">SUM(C4:C56)</f>
        <v>257580</v>
      </c>
      <c r="D3" s="4">
        <f t="shared" si="0"/>
        <v>14310</v>
      </c>
      <c r="E3" s="4">
        <f t="shared" si="0"/>
        <v>14310</v>
      </c>
      <c r="F3" s="4">
        <f t="shared" si="0"/>
        <v>14310</v>
      </c>
      <c r="G3" s="4">
        <f t="shared" si="0"/>
        <v>14310</v>
      </c>
      <c r="H3" s="4">
        <f t="shared" si="0"/>
        <v>14310</v>
      </c>
      <c r="I3" s="4">
        <f t="shared" si="0"/>
        <v>14310</v>
      </c>
      <c r="J3" s="4">
        <f t="shared" si="0"/>
        <v>14310</v>
      </c>
      <c r="K3" s="4">
        <f t="shared" si="0"/>
        <v>14310</v>
      </c>
      <c r="L3" s="4">
        <f t="shared" si="0"/>
        <v>14310</v>
      </c>
      <c r="M3" s="4">
        <f t="shared" si="0"/>
        <v>14310</v>
      </c>
      <c r="N3" s="4">
        <f t="shared" si="0"/>
        <v>14310</v>
      </c>
      <c r="O3" s="4">
        <f t="shared" si="0"/>
        <v>14310</v>
      </c>
      <c r="P3" s="4">
        <f t="shared" si="0"/>
        <v>14310</v>
      </c>
      <c r="Q3" s="4">
        <f t="shared" si="0"/>
        <v>14310</v>
      </c>
      <c r="R3" s="4">
        <f t="shared" si="0"/>
        <v>14310</v>
      </c>
      <c r="S3" s="4">
        <f t="shared" si="0"/>
        <v>14310</v>
      </c>
      <c r="T3" s="4">
        <f t="shared" si="0"/>
        <v>14310</v>
      </c>
      <c r="U3" s="4">
        <f t="shared" si="0"/>
        <v>14310</v>
      </c>
    </row>
    <row r="4" spans="2:21" ht="15.75" customHeight="1" x14ac:dyDescent="0.45">
      <c r="B4" s="6">
        <v>42736</v>
      </c>
      <c r="C4" s="20">
        <f t="shared" ref="C4:C56" si="1">SUM(D4:U4)</f>
        <v>180</v>
      </c>
      <c r="D4" s="7">
        <v>10</v>
      </c>
      <c r="E4" s="7">
        <v>10</v>
      </c>
      <c r="F4" s="7">
        <v>10</v>
      </c>
      <c r="G4" s="7">
        <v>10</v>
      </c>
      <c r="H4" s="7">
        <v>10</v>
      </c>
      <c r="I4" s="7">
        <v>10</v>
      </c>
      <c r="J4" s="7">
        <v>10</v>
      </c>
      <c r="K4" s="7">
        <v>10</v>
      </c>
      <c r="L4" s="7">
        <v>10</v>
      </c>
      <c r="M4" s="7">
        <v>10</v>
      </c>
      <c r="N4" s="7">
        <v>10</v>
      </c>
      <c r="O4" s="7">
        <v>10</v>
      </c>
      <c r="P4" s="7">
        <v>10</v>
      </c>
      <c r="Q4" s="7">
        <v>10</v>
      </c>
      <c r="R4" s="7">
        <v>10</v>
      </c>
      <c r="S4" s="7">
        <v>10</v>
      </c>
      <c r="T4" s="7">
        <v>10</v>
      </c>
      <c r="U4" s="7">
        <v>10</v>
      </c>
    </row>
    <row r="5" spans="2:21" ht="15.75" customHeight="1" x14ac:dyDescent="0.45">
      <c r="B5" s="9">
        <v>42743</v>
      </c>
      <c r="C5" s="21">
        <f t="shared" si="1"/>
        <v>360</v>
      </c>
      <c r="D5" s="10">
        <v>20</v>
      </c>
      <c r="E5" s="10">
        <v>20</v>
      </c>
      <c r="F5" s="10">
        <v>20</v>
      </c>
      <c r="G5" s="10">
        <v>20</v>
      </c>
      <c r="H5" s="10">
        <v>20</v>
      </c>
      <c r="I5" s="10">
        <v>20</v>
      </c>
      <c r="J5" s="10">
        <v>20</v>
      </c>
      <c r="K5" s="10">
        <v>20</v>
      </c>
      <c r="L5" s="10">
        <v>20</v>
      </c>
      <c r="M5" s="10">
        <v>20</v>
      </c>
      <c r="N5" s="10">
        <v>20</v>
      </c>
      <c r="O5" s="10">
        <v>20</v>
      </c>
      <c r="P5" s="10">
        <v>20</v>
      </c>
      <c r="Q5" s="10">
        <v>20</v>
      </c>
      <c r="R5" s="10">
        <v>20</v>
      </c>
      <c r="S5" s="10">
        <v>20</v>
      </c>
      <c r="T5" s="10">
        <v>20</v>
      </c>
      <c r="U5" s="10">
        <v>20</v>
      </c>
    </row>
    <row r="6" spans="2:21" ht="15.75" customHeight="1" x14ac:dyDescent="0.45">
      <c r="B6" s="6">
        <v>42750</v>
      </c>
      <c r="C6" s="20">
        <f t="shared" si="1"/>
        <v>540</v>
      </c>
      <c r="D6" s="7">
        <v>30</v>
      </c>
      <c r="E6" s="7">
        <v>30</v>
      </c>
      <c r="F6" s="7">
        <v>30</v>
      </c>
      <c r="G6" s="7">
        <v>30</v>
      </c>
      <c r="H6" s="7">
        <v>30</v>
      </c>
      <c r="I6" s="7">
        <v>30</v>
      </c>
      <c r="J6" s="7">
        <v>30</v>
      </c>
      <c r="K6" s="7">
        <v>30</v>
      </c>
      <c r="L6" s="7">
        <v>30</v>
      </c>
      <c r="M6" s="7">
        <v>30</v>
      </c>
      <c r="N6" s="7">
        <v>30</v>
      </c>
      <c r="O6" s="7">
        <v>30</v>
      </c>
      <c r="P6" s="7">
        <v>30</v>
      </c>
      <c r="Q6" s="7">
        <v>30</v>
      </c>
      <c r="R6" s="7">
        <v>30</v>
      </c>
      <c r="S6" s="7">
        <v>30</v>
      </c>
      <c r="T6" s="7">
        <v>30</v>
      </c>
      <c r="U6" s="7">
        <v>30</v>
      </c>
    </row>
    <row r="7" spans="2:21" ht="15.75" customHeight="1" x14ac:dyDescent="0.45">
      <c r="B7" s="9">
        <v>42757</v>
      </c>
      <c r="C7" s="21">
        <f t="shared" si="1"/>
        <v>720</v>
      </c>
      <c r="D7" s="10">
        <v>40</v>
      </c>
      <c r="E7" s="10">
        <v>40</v>
      </c>
      <c r="F7" s="10">
        <v>40</v>
      </c>
      <c r="G7" s="10">
        <v>40</v>
      </c>
      <c r="H7" s="10">
        <v>40</v>
      </c>
      <c r="I7" s="10">
        <v>40</v>
      </c>
      <c r="J7" s="10">
        <v>40</v>
      </c>
      <c r="K7" s="10">
        <v>40</v>
      </c>
      <c r="L7" s="10">
        <v>40</v>
      </c>
      <c r="M7" s="10">
        <v>40</v>
      </c>
      <c r="N7" s="10">
        <v>40</v>
      </c>
      <c r="O7" s="10">
        <v>40</v>
      </c>
      <c r="P7" s="10">
        <v>40</v>
      </c>
      <c r="Q7" s="10">
        <v>40</v>
      </c>
      <c r="R7" s="10">
        <v>40</v>
      </c>
      <c r="S7" s="10">
        <v>40</v>
      </c>
      <c r="T7" s="10">
        <v>40</v>
      </c>
      <c r="U7" s="10">
        <v>40</v>
      </c>
    </row>
    <row r="8" spans="2:21" ht="15.75" customHeight="1" x14ac:dyDescent="0.45">
      <c r="B8" s="6">
        <v>42764</v>
      </c>
      <c r="C8" s="20">
        <f t="shared" si="1"/>
        <v>900</v>
      </c>
      <c r="D8" s="7">
        <v>50</v>
      </c>
      <c r="E8" s="7">
        <v>50</v>
      </c>
      <c r="F8" s="7">
        <v>50</v>
      </c>
      <c r="G8" s="7">
        <v>50</v>
      </c>
      <c r="H8" s="7">
        <v>50</v>
      </c>
      <c r="I8" s="7">
        <v>50</v>
      </c>
      <c r="J8" s="7">
        <v>50</v>
      </c>
      <c r="K8" s="7">
        <v>50</v>
      </c>
      <c r="L8" s="7">
        <v>50</v>
      </c>
      <c r="M8" s="7">
        <v>50</v>
      </c>
      <c r="N8" s="7">
        <v>50</v>
      </c>
      <c r="O8" s="7">
        <v>50</v>
      </c>
      <c r="P8" s="7">
        <v>50</v>
      </c>
      <c r="Q8" s="7">
        <v>50</v>
      </c>
      <c r="R8" s="7">
        <v>50</v>
      </c>
      <c r="S8" s="7">
        <v>50</v>
      </c>
      <c r="T8" s="7">
        <v>50</v>
      </c>
      <c r="U8" s="7">
        <v>50</v>
      </c>
    </row>
    <row r="9" spans="2:21" ht="15.75" customHeight="1" x14ac:dyDescent="0.45">
      <c r="B9" s="9">
        <v>42771</v>
      </c>
      <c r="C9" s="21">
        <f t="shared" si="1"/>
        <v>1080</v>
      </c>
      <c r="D9" s="10">
        <v>60</v>
      </c>
      <c r="E9" s="10">
        <v>60</v>
      </c>
      <c r="F9" s="10">
        <v>60</v>
      </c>
      <c r="G9" s="10">
        <v>60</v>
      </c>
      <c r="H9" s="10">
        <v>60</v>
      </c>
      <c r="I9" s="10">
        <v>60</v>
      </c>
      <c r="J9" s="10">
        <v>60</v>
      </c>
      <c r="K9" s="10">
        <v>60</v>
      </c>
      <c r="L9" s="10">
        <v>60</v>
      </c>
      <c r="M9" s="10">
        <v>60</v>
      </c>
      <c r="N9" s="10">
        <v>60</v>
      </c>
      <c r="O9" s="10">
        <v>60</v>
      </c>
      <c r="P9" s="10">
        <v>60</v>
      </c>
      <c r="Q9" s="10">
        <v>60</v>
      </c>
      <c r="R9" s="10">
        <v>60</v>
      </c>
      <c r="S9" s="10">
        <v>60</v>
      </c>
      <c r="T9" s="10">
        <v>60</v>
      </c>
      <c r="U9" s="10">
        <v>60</v>
      </c>
    </row>
    <row r="10" spans="2:21" ht="15.75" customHeight="1" x14ac:dyDescent="0.45">
      <c r="B10" s="6">
        <v>42778</v>
      </c>
      <c r="C10" s="20">
        <f t="shared" si="1"/>
        <v>1260</v>
      </c>
      <c r="D10" s="7">
        <v>70</v>
      </c>
      <c r="E10" s="7">
        <v>70</v>
      </c>
      <c r="F10" s="7">
        <v>70</v>
      </c>
      <c r="G10" s="7">
        <v>70</v>
      </c>
      <c r="H10" s="7">
        <v>70</v>
      </c>
      <c r="I10" s="7">
        <v>70</v>
      </c>
      <c r="J10" s="7">
        <v>70</v>
      </c>
      <c r="K10" s="7">
        <v>70</v>
      </c>
      <c r="L10" s="7">
        <v>70</v>
      </c>
      <c r="M10" s="7">
        <v>70</v>
      </c>
      <c r="N10" s="7">
        <v>70</v>
      </c>
      <c r="O10" s="7">
        <v>70</v>
      </c>
      <c r="P10" s="7">
        <v>70</v>
      </c>
      <c r="Q10" s="7">
        <v>70</v>
      </c>
      <c r="R10" s="7">
        <v>70</v>
      </c>
      <c r="S10" s="7">
        <v>70</v>
      </c>
      <c r="T10" s="7">
        <v>70</v>
      </c>
      <c r="U10" s="7">
        <v>70</v>
      </c>
    </row>
    <row r="11" spans="2:21" ht="15.75" customHeight="1" x14ac:dyDescent="0.45">
      <c r="B11" s="9">
        <v>42785</v>
      </c>
      <c r="C11" s="21">
        <f t="shared" si="1"/>
        <v>1440</v>
      </c>
      <c r="D11" s="10">
        <v>80</v>
      </c>
      <c r="E11" s="10">
        <v>80</v>
      </c>
      <c r="F11" s="10">
        <v>80</v>
      </c>
      <c r="G11" s="10">
        <v>80</v>
      </c>
      <c r="H11" s="10">
        <v>80</v>
      </c>
      <c r="I11" s="10">
        <v>80</v>
      </c>
      <c r="J11" s="10">
        <v>80</v>
      </c>
      <c r="K11" s="10">
        <v>80</v>
      </c>
      <c r="L11" s="10">
        <v>80</v>
      </c>
      <c r="M11" s="10">
        <v>80</v>
      </c>
      <c r="N11" s="10">
        <v>80</v>
      </c>
      <c r="O11" s="10">
        <v>80</v>
      </c>
      <c r="P11" s="10">
        <v>80</v>
      </c>
      <c r="Q11" s="10">
        <v>80</v>
      </c>
      <c r="R11" s="10">
        <v>80</v>
      </c>
      <c r="S11" s="10">
        <v>80</v>
      </c>
      <c r="T11" s="10">
        <v>80</v>
      </c>
      <c r="U11" s="10">
        <v>80</v>
      </c>
    </row>
    <row r="12" spans="2:21" ht="15.75" customHeight="1" x14ac:dyDescent="0.45">
      <c r="B12" s="6">
        <v>42792</v>
      </c>
      <c r="C12" s="20">
        <f t="shared" si="1"/>
        <v>1620</v>
      </c>
      <c r="D12" s="7">
        <v>90</v>
      </c>
      <c r="E12" s="7">
        <v>90</v>
      </c>
      <c r="F12" s="7">
        <v>90</v>
      </c>
      <c r="G12" s="7">
        <v>90</v>
      </c>
      <c r="H12" s="7">
        <v>90</v>
      </c>
      <c r="I12" s="7">
        <v>90</v>
      </c>
      <c r="J12" s="7">
        <v>90</v>
      </c>
      <c r="K12" s="7">
        <v>90</v>
      </c>
      <c r="L12" s="7">
        <v>90</v>
      </c>
      <c r="M12" s="7">
        <v>90</v>
      </c>
      <c r="N12" s="7">
        <v>90</v>
      </c>
      <c r="O12" s="7">
        <v>90</v>
      </c>
      <c r="P12" s="7">
        <v>90</v>
      </c>
      <c r="Q12" s="7">
        <v>90</v>
      </c>
      <c r="R12" s="7">
        <v>90</v>
      </c>
      <c r="S12" s="7">
        <v>90</v>
      </c>
      <c r="T12" s="7">
        <v>90</v>
      </c>
      <c r="U12" s="7">
        <v>90</v>
      </c>
    </row>
    <row r="13" spans="2:21" ht="15.75" customHeight="1" x14ac:dyDescent="0.45">
      <c r="B13" s="9">
        <v>42799</v>
      </c>
      <c r="C13" s="21">
        <f t="shared" si="1"/>
        <v>1800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100</v>
      </c>
      <c r="N13" s="10">
        <v>100</v>
      </c>
      <c r="O13" s="10">
        <v>100</v>
      </c>
      <c r="P13" s="10">
        <v>100</v>
      </c>
      <c r="Q13" s="10">
        <v>100</v>
      </c>
      <c r="R13" s="10">
        <v>100</v>
      </c>
      <c r="S13" s="10">
        <v>100</v>
      </c>
      <c r="T13" s="10">
        <v>100</v>
      </c>
      <c r="U13" s="10">
        <v>100</v>
      </c>
    </row>
    <row r="14" spans="2:21" ht="15.75" customHeight="1" x14ac:dyDescent="0.45">
      <c r="B14" s="6">
        <v>42806</v>
      </c>
      <c r="C14" s="20">
        <f t="shared" si="1"/>
        <v>1980</v>
      </c>
      <c r="D14" s="7">
        <v>110</v>
      </c>
      <c r="E14" s="7">
        <v>110</v>
      </c>
      <c r="F14" s="7">
        <v>110</v>
      </c>
      <c r="G14" s="7">
        <v>110</v>
      </c>
      <c r="H14" s="7">
        <v>110</v>
      </c>
      <c r="I14" s="7">
        <v>110</v>
      </c>
      <c r="J14" s="7">
        <v>110</v>
      </c>
      <c r="K14" s="7">
        <v>110</v>
      </c>
      <c r="L14" s="7">
        <v>110</v>
      </c>
      <c r="M14" s="7">
        <v>110</v>
      </c>
      <c r="N14" s="7">
        <v>110</v>
      </c>
      <c r="O14" s="7">
        <v>110</v>
      </c>
      <c r="P14" s="7">
        <v>110</v>
      </c>
      <c r="Q14" s="7">
        <v>110</v>
      </c>
      <c r="R14" s="7">
        <v>110</v>
      </c>
      <c r="S14" s="7">
        <v>110</v>
      </c>
      <c r="T14" s="7">
        <v>110</v>
      </c>
      <c r="U14" s="7">
        <v>110</v>
      </c>
    </row>
    <row r="15" spans="2:21" ht="15.75" customHeight="1" x14ac:dyDescent="0.45">
      <c r="B15" s="9">
        <v>42813</v>
      </c>
      <c r="C15" s="21">
        <f t="shared" si="1"/>
        <v>2160</v>
      </c>
      <c r="D15" s="10">
        <v>120</v>
      </c>
      <c r="E15" s="10">
        <v>120</v>
      </c>
      <c r="F15" s="10">
        <v>120</v>
      </c>
      <c r="G15" s="10">
        <v>120</v>
      </c>
      <c r="H15" s="10">
        <v>120</v>
      </c>
      <c r="I15" s="10">
        <v>120</v>
      </c>
      <c r="J15" s="10">
        <v>120</v>
      </c>
      <c r="K15" s="10">
        <v>120</v>
      </c>
      <c r="L15" s="10">
        <v>120</v>
      </c>
      <c r="M15" s="10">
        <v>120</v>
      </c>
      <c r="N15" s="10">
        <v>120</v>
      </c>
      <c r="O15" s="10">
        <v>120</v>
      </c>
      <c r="P15" s="10">
        <v>120</v>
      </c>
      <c r="Q15" s="10">
        <v>120</v>
      </c>
      <c r="R15" s="10">
        <v>120</v>
      </c>
      <c r="S15" s="10">
        <v>120</v>
      </c>
      <c r="T15" s="10">
        <v>120</v>
      </c>
      <c r="U15" s="10">
        <v>120</v>
      </c>
    </row>
    <row r="16" spans="2:21" ht="15.75" customHeight="1" x14ac:dyDescent="0.45">
      <c r="B16" s="6">
        <v>42820</v>
      </c>
      <c r="C16" s="20">
        <f t="shared" si="1"/>
        <v>2340</v>
      </c>
      <c r="D16" s="7">
        <v>130</v>
      </c>
      <c r="E16" s="7">
        <v>130</v>
      </c>
      <c r="F16" s="7">
        <v>130</v>
      </c>
      <c r="G16" s="7">
        <v>130</v>
      </c>
      <c r="H16" s="7">
        <v>130</v>
      </c>
      <c r="I16" s="7">
        <v>130</v>
      </c>
      <c r="J16" s="7">
        <v>130</v>
      </c>
      <c r="K16" s="7">
        <v>130</v>
      </c>
      <c r="L16" s="7">
        <v>130</v>
      </c>
      <c r="M16" s="7">
        <v>130</v>
      </c>
      <c r="N16" s="7">
        <v>130</v>
      </c>
      <c r="O16" s="7">
        <v>130</v>
      </c>
      <c r="P16" s="7">
        <v>130</v>
      </c>
      <c r="Q16" s="7">
        <v>130</v>
      </c>
      <c r="R16" s="7">
        <v>130</v>
      </c>
      <c r="S16" s="7">
        <v>130</v>
      </c>
      <c r="T16" s="7">
        <v>130</v>
      </c>
      <c r="U16" s="7">
        <v>130</v>
      </c>
    </row>
    <row r="17" spans="2:21" ht="15.75" customHeight="1" x14ac:dyDescent="0.45">
      <c r="B17" s="9">
        <v>42827</v>
      </c>
      <c r="C17" s="21">
        <f t="shared" si="1"/>
        <v>2520</v>
      </c>
      <c r="D17" s="10">
        <v>140</v>
      </c>
      <c r="E17" s="10">
        <v>140</v>
      </c>
      <c r="F17" s="10">
        <v>140</v>
      </c>
      <c r="G17" s="10">
        <v>140</v>
      </c>
      <c r="H17" s="10">
        <v>140</v>
      </c>
      <c r="I17" s="10">
        <v>140</v>
      </c>
      <c r="J17" s="10">
        <v>140</v>
      </c>
      <c r="K17" s="10">
        <v>140</v>
      </c>
      <c r="L17" s="10">
        <v>140</v>
      </c>
      <c r="M17" s="10">
        <v>140</v>
      </c>
      <c r="N17" s="10">
        <v>140</v>
      </c>
      <c r="O17" s="10">
        <v>140</v>
      </c>
      <c r="P17" s="10">
        <v>140</v>
      </c>
      <c r="Q17" s="10">
        <v>140</v>
      </c>
      <c r="R17" s="10">
        <v>140</v>
      </c>
      <c r="S17" s="10">
        <v>140</v>
      </c>
      <c r="T17" s="10">
        <v>140</v>
      </c>
      <c r="U17" s="10">
        <v>140</v>
      </c>
    </row>
    <row r="18" spans="2:21" ht="15.75" customHeight="1" x14ac:dyDescent="0.45">
      <c r="B18" s="6">
        <v>42834</v>
      </c>
      <c r="C18" s="20">
        <f t="shared" si="1"/>
        <v>2700</v>
      </c>
      <c r="D18" s="7">
        <v>150</v>
      </c>
      <c r="E18" s="7">
        <v>150</v>
      </c>
      <c r="F18" s="7">
        <v>150</v>
      </c>
      <c r="G18" s="7">
        <v>150</v>
      </c>
      <c r="H18" s="7">
        <v>150</v>
      </c>
      <c r="I18" s="7">
        <v>150</v>
      </c>
      <c r="J18" s="7">
        <v>150</v>
      </c>
      <c r="K18" s="7">
        <v>150</v>
      </c>
      <c r="L18" s="7">
        <v>150</v>
      </c>
      <c r="M18" s="7">
        <v>150</v>
      </c>
      <c r="N18" s="7">
        <v>150</v>
      </c>
      <c r="O18" s="7">
        <v>150</v>
      </c>
      <c r="P18" s="7">
        <v>150</v>
      </c>
      <c r="Q18" s="7">
        <v>150</v>
      </c>
      <c r="R18" s="7">
        <v>150</v>
      </c>
      <c r="S18" s="7">
        <v>150</v>
      </c>
      <c r="T18" s="7">
        <v>150</v>
      </c>
      <c r="U18" s="7">
        <v>150</v>
      </c>
    </row>
    <row r="19" spans="2:21" ht="15.75" customHeight="1" x14ac:dyDescent="0.45">
      <c r="B19" s="9">
        <v>42841</v>
      </c>
      <c r="C19" s="21">
        <f t="shared" si="1"/>
        <v>2880</v>
      </c>
      <c r="D19" s="10">
        <v>160</v>
      </c>
      <c r="E19" s="10">
        <v>160</v>
      </c>
      <c r="F19" s="10">
        <v>160</v>
      </c>
      <c r="G19" s="10">
        <v>160</v>
      </c>
      <c r="H19" s="10">
        <v>160</v>
      </c>
      <c r="I19" s="10">
        <v>160</v>
      </c>
      <c r="J19" s="10">
        <v>160</v>
      </c>
      <c r="K19" s="10">
        <v>160</v>
      </c>
      <c r="L19" s="10">
        <v>160</v>
      </c>
      <c r="M19" s="10">
        <v>160</v>
      </c>
      <c r="N19" s="10">
        <v>160</v>
      </c>
      <c r="O19" s="10">
        <v>160</v>
      </c>
      <c r="P19" s="10">
        <v>160</v>
      </c>
      <c r="Q19" s="10">
        <v>160</v>
      </c>
      <c r="R19" s="10">
        <v>160</v>
      </c>
      <c r="S19" s="10">
        <v>160</v>
      </c>
      <c r="T19" s="10">
        <v>160</v>
      </c>
      <c r="U19" s="10">
        <v>160</v>
      </c>
    </row>
    <row r="20" spans="2:21" ht="15.75" customHeight="1" x14ac:dyDescent="0.45">
      <c r="B20" s="6">
        <v>42848</v>
      </c>
      <c r="C20" s="20">
        <f t="shared" si="1"/>
        <v>3060</v>
      </c>
      <c r="D20" s="7">
        <v>170</v>
      </c>
      <c r="E20" s="7">
        <v>170</v>
      </c>
      <c r="F20" s="7">
        <v>170</v>
      </c>
      <c r="G20" s="7">
        <v>170</v>
      </c>
      <c r="H20" s="7">
        <v>170</v>
      </c>
      <c r="I20" s="7">
        <v>170</v>
      </c>
      <c r="J20" s="7">
        <v>170</v>
      </c>
      <c r="K20" s="7">
        <v>170</v>
      </c>
      <c r="L20" s="7">
        <v>170</v>
      </c>
      <c r="M20" s="7">
        <v>170</v>
      </c>
      <c r="N20" s="7">
        <v>170</v>
      </c>
      <c r="O20" s="7">
        <v>170</v>
      </c>
      <c r="P20" s="7">
        <v>170</v>
      </c>
      <c r="Q20" s="7">
        <v>170</v>
      </c>
      <c r="R20" s="7">
        <v>170</v>
      </c>
      <c r="S20" s="7">
        <v>170</v>
      </c>
      <c r="T20" s="7">
        <v>170</v>
      </c>
      <c r="U20" s="7">
        <v>170</v>
      </c>
    </row>
    <row r="21" spans="2:21" ht="15.75" customHeight="1" x14ac:dyDescent="0.45">
      <c r="B21" s="9">
        <v>42855</v>
      </c>
      <c r="C21" s="21">
        <f t="shared" si="1"/>
        <v>3240</v>
      </c>
      <c r="D21" s="10">
        <v>180</v>
      </c>
      <c r="E21" s="10">
        <v>180</v>
      </c>
      <c r="F21" s="10">
        <v>180</v>
      </c>
      <c r="G21" s="10">
        <v>180</v>
      </c>
      <c r="H21" s="10">
        <v>180</v>
      </c>
      <c r="I21" s="10">
        <v>180</v>
      </c>
      <c r="J21" s="10">
        <v>180</v>
      </c>
      <c r="K21" s="10">
        <v>180</v>
      </c>
      <c r="L21" s="10">
        <v>180</v>
      </c>
      <c r="M21" s="10">
        <v>180</v>
      </c>
      <c r="N21" s="10">
        <v>180</v>
      </c>
      <c r="O21" s="10">
        <v>180</v>
      </c>
      <c r="P21" s="10">
        <v>180</v>
      </c>
      <c r="Q21" s="10">
        <v>180</v>
      </c>
      <c r="R21" s="10">
        <v>180</v>
      </c>
      <c r="S21" s="10">
        <v>180</v>
      </c>
      <c r="T21" s="10">
        <v>180</v>
      </c>
      <c r="U21" s="10">
        <v>180</v>
      </c>
    </row>
    <row r="22" spans="2:21" ht="15.75" customHeight="1" x14ac:dyDescent="0.45">
      <c r="B22" s="6">
        <v>42862</v>
      </c>
      <c r="C22" s="20">
        <f t="shared" si="1"/>
        <v>3420</v>
      </c>
      <c r="D22" s="7">
        <v>190</v>
      </c>
      <c r="E22" s="7">
        <v>190</v>
      </c>
      <c r="F22" s="7">
        <v>190</v>
      </c>
      <c r="G22" s="7">
        <v>190</v>
      </c>
      <c r="H22" s="7">
        <v>190</v>
      </c>
      <c r="I22" s="7">
        <v>190</v>
      </c>
      <c r="J22" s="7">
        <v>190</v>
      </c>
      <c r="K22" s="7">
        <v>190</v>
      </c>
      <c r="L22" s="7">
        <v>190</v>
      </c>
      <c r="M22" s="7">
        <v>190</v>
      </c>
      <c r="N22" s="7">
        <v>190</v>
      </c>
      <c r="O22" s="7">
        <v>190</v>
      </c>
      <c r="P22" s="7">
        <v>190</v>
      </c>
      <c r="Q22" s="7">
        <v>190</v>
      </c>
      <c r="R22" s="7">
        <v>190</v>
      </c>
      <c r="S22" s="7">
        <v>190</v>
      </c>
      <c r="T22" s="7">
        <v>190</v>
      </c>
      <c r="U22" s="7">
        <v>190</v>
      </c>
    </row>
    <row r="23" spans="2:21" ht="15.75" customHeight="1" x14ac:dyDescent="0.45">
      <c r="B23" s="9">
        <v>42869</v>
      </c>
      <c r="C23" s="21">
        <f t="shared" si="1"/>
        <v>3600</v>
      </c>
      <c r="D23" s="10">
        <v>200</v>
      </c>
      <c r="E23" s="10">
        <v>200</v>
      </c>
      <c r="F23" s="10">
        <v>200</v>
      </c>
      <c r="G23" s="10">
        <v>200</v>
      </c>
      <c r="H23" s="10">
        <v>200</v>
      </c>
      <c r="I23" s="10">
        <v>200</v>
      </c>
      <c r="J23" s="10">
        <v>200</v>
      </c>
      <c r="K23" s="10">
        <v>200</v>
      </c>
      <c r="L23" s="10">
        <v>200</v>
      </c>
      <c r="M23" s="10">
        <v>200</v>
      </c>
      <c r="N23" s="10">
        <v>200</v>
      </c>
      <c r="O23" s="10">
        <v>200</v>
      </c>
      <c r="P23" s="10">
        <v>200</v>
      </c>
      <c r="Q23" s="10">
        <v>200</v>
      </c>
      <c r="R23" s="10">
        <v>200</v>
      </c>
      <c r="S23" s="10">
        <v>200</v>
      </c>
      <c r="T23" s="10">
        <v>200</v>
      </c>
      <c r="U23" s="10">
        <v>200</v>
      </c>
    </row>
    <row r="24" spans="2:21" ht="15.75" customHeight="1" x14ac:dyDescent="0.45">
      <c r="B24" s="6">
        <v>42876</v>
      </c>
      <c r="C24" s="20">
        <f t="shared" si="1"/>
        <v>3780</v>
      </c>
      <c r="D24" s="7">
        <v>210</v>
      </c>
      <c r="E24" s="7">
        <v>210</v>
      </c>
      <c r="F24" s="7">
        <v>210</v>
      </c>
      <c r="G24" s="7">
        <v>210</v>
      </c>
      <c r="H24" s="7">
        <v>210</v>
      </c>
      <c r="I24" s="7">
        <v>210</v>
      </c>
      <c r="J24" s="7">
        <v>210</v>
      </c>
      <c r="K24" s="7">
        <v>210</v>
      </c>
      <c r="L24" s="7">
        <v>210</v>
      </c>
      <c r="M24" s="7">
        <v>210</v>
      </c>
      <c r="N24" s="7">
        <v>210</v>
      </c>
      <c r="O24" s="7">
        <v>210</v>
      </c>
      <c r="P24" s="7">
        <v>210</v>
      </c>
      <c r="Q24" s="7">
        <v>210</v>
      </c>
      <c r="R24" s="7">
        <v>210</v>
      </c>
      <c r="S24" s="7">
        <v>210</v>
      </c>
      <c r="T24" s="7">
        <v>210</v>
      </c>
      <c r="U24" s="7">
        <v>210</v>
      </c>
    </row>
    <row r="25" spans="2:21" ht="15.75" customHeight="1" x14ac:dyDescent="0.45">
      <c r="B25" s="9">
        <v>42883</v>
      </c>
      <c r="C25" s="21">
        <f t="shared" si="1"/>
        <v>3960</v>
      </c>
      <c r="D25" s="10">
        <v>220</v>
      </c>
      <c r="E25" s="10">
        <v>220</v>
      </c>
      <c r="F25" s="10">
        <v>220</v>
      </c>
      <c r="G25" s="10">
        <v>220</v>
      </c>
      <c r="H25" s="10">
        <v>220</v>
      </c>
      <c r="I25" s="10">
        <v>220</v>
      </c>
      <c r="J25" s="10">
        <v>220</v>
      </c>
      <c r="K25" s="10">
        <v>220</v>
      </c>
      <c r="L25" s="10">
        <v>220</v>
      </c>
      <c r="M25" s="10">
        <v>220</v>
      </c>
      <c r="N25" s="10">
        <v>220</v>
      </c>
      <c r="O25" s="10">
        <v>220</v>
      </c>
      <c r="P25" s="10">
        <v>220</v>
      </c>
      <c r="Q25" s="10">
        <v>220</v>
      </c>
      <c r="R25" s="10">
        <v>220</v>
      </c>
      <c r="S25" s="10">
        <v>220</v>
      </c>
      <c r="T25" s="10">
        <v>220</v>
      </c>
      <c r="U25" s="10">
        <v>220</v>
      </c>
    </row>
    <row r="26" spans="2:21" ht="15.75" customHeight="1" x14ac:dyDescent="0.45">
      <c r="B26" s="6">
        <v>42890</v>
      </c>
      <c r="C26" s="20">
        <f t="shared" si="1"/>
        <v>4140</v>
      </c>
      <c r="D26" s="7">
        <v>230</v>
      </c>
      <c r="E26" s="7">
        <v>230</v>
      </c>
      <c r="F26" s="7">
        <v>230</v>
      </c>
      <c r="G26" s="7">
        <v>230</v>
      </c>
      <c r="H26" s="7">
        <v>230</v>
      </c>
      <c r="I26" s="7">
        <v>230</v>
      </c>
      <c r="J26" s="7">
        <v>230</v>
      </c>
      <c r="K26" s="7">
        <v>230</v>
      </c>
      <c r="L26" s="7">
        <v>230</v>
      </c>
      <c r="M26" s="7">
        <v>230</v>
      </c>
      <c r="N26" s="7">
        <v>230</v>
      </c>
      <c r="O26" s="7">
        <v>230</v>
      </c>
      <c r="P26" s="7">
        <v>230</v>
      </c>
      <c r="Q26" s="7">
        <v>230</v>
      </c>
      <c r="R26" s="7">
        <v>230</v>
      </c>
      <c r="S26" s="7">
        <v>230</v>
      </c>
      <c r="T26" s="7">
        <v>230</v>
      </c>
      <c r="U26" s="7">
        <v>230</v>
      </c>
    </row>
    <row r="27" spans="2:21" ht="15.75" customHeight="1" x14ac:dyDescent="0.45">
      <c r="B27" s="9">
        <v>42897</v>
      </c>
      <c r="C27" s="21">
        <f t="shared" si="1"/>
        <v>4320</v>
      </c>
      <c r="D27" s="10">
        <v>240</v>
      </c>
      <c r="E27" s="10">
        <v>240</v>
      </c>
      <c r="F27" s="10">
        <v>240</v>
      </c>
      <c r="G27" s="10">
        <v>240</v>
      </c>
      <c r="H27" s="10">
        <v>240</v>
      </c>
      <c r="I27" s="10">
        <v>240</v>
      </c>
      <c r="J27" s="10">
        <v>240</v>
      </c>
      <c r="K27" s="10">
        <v>240</v>
      </c>
      <c r="L27" s="10">
        <v>240</v>
      </c>
      <c r="M27" s="10">
        <v>240</v>
      </c>
      <c r="N27" s="10">
        <v>240</v>
      </c>
      <c r="O27" s="10">
        <v>240</v>
      </c>
      <c r="P27" s="10">
        <v>240</v>
      </c>
      <c r="Q27" s="10">
        <v>240</v>
      </c>
      <c r="R27" s="10">
        <v>240</v>
      </c>
      <c r="S27" s="10">
        <v>240</v>
      </c>
      <c r="T27" s="10">
        <v>240</v>
      </c>
      <c r="U27" s="10">
        <v>240</v>
      </c>
    </row>
    <row r="28" spans="2:21" ht="15.75" customHeight="1" x14ac:dyDescent="0.45">
      <c r="B28" s="6">
        <v>42904</v>
      </c>
      <c r="C28" s="20">
        <f t="shared" si="1"/>
        <v>4500</v>
      </c>
      <c r="D28" s="7">
        <v>250</v>
      </c>
      <c r="E28" s="7">
        <v>250</v>
      </c>
      <c r="F28" s="7">
        <v>250</v>
      </c>
      <c r="G28" s="7">
        <v>250</v>
      </c>
      <c r="H28" s="7">
        <v>250</v>
      </c>
      <c r="I28" s="7">
        <v>250</v>
      </c>
      <c r="J28" s="7">
        <v>250</v>
      </c>
      <c r="K28" s="7">
        <v>250</v>
      </c>
      <c r="L28" s="7">
        <v>250</v>
      </c>
      <c r="M28" s="7">
        <v>250</v>
      </c>
      <c r="N28" s="7">
        <v>250</v>
      </c>
      <c r="O28" s="7">
        <v>250</v>
      </c>
      <c r="P28" s="7">
        <v>250</v>
      </c>
      <c r="Q28" s="7">
        <v>250</v>
      </c>
      <c r="R28" s="7">
        <v>250</v>
      </c>
      <c r="S28" s="7">
        <v>250</v>
      </c>
      <c r="T28" s="7">
        <v>250</v>
      </c>
      <c r="U28" s="7">
        <v>250</v>
      </c>
    </row>
    <row r="29" spans="2:21" ht="15.75" customHeight="1" x14ac:dyDescent="0.45">
      <c r="B29" s="9">
        <v>42911</v>
      </c>
      <c r="C29" s="21">
        <f t="shared" si="1"/>
        <v>4680</v>
      </c>
      <c r="D29" s="10">
        <v>260</v>
      </c>
      <c r="E29" s="10">
        <v>260</v>
      </c>
      <c r="F29" s="10">
        <v>260</v>
      </c>
      <c r="G29" s="10">
        <v>260</v>
      </c>
      <c r="H29" s="10">
        <v>260</v>
      </c>
      <c r="I29" s="10">
        <v>260</v>
      </c>
      <c r="J29" s="10">
        <v>260</v>
      </c>
      <c r="K29" s="10">
        <v>260</v>
      </c>
      <c r="L29" s="10">
        <v>260</v>
      </c>
      <c r="M29" s="10">
        <v>260</v>
      </c>
      <c r="N29" s="10">
        <v>260</v>
      </c>
      <c r="O29" s="10">
        <v>260</v>
      </c>
      <c r="P29" s="10">
        <v>260</v>
      </c>
      <c r="Q29" s="10">
        <v>260</v>
      </c>
      <c r="R29" s="10">
        <v>260</v>
      </c>
      <c r="S29" s="10">
        <v>260</v>
      </c>
      <c r="T29" s="10">
        <v>260</v>
      </c>
      <c r="U29" s="10">
        <v>260</v>
      </c>
    </row>
    <row r="30" spans="2:21" ht="15.75" customHeight="1" x14ac:dyDescent="0.45">
      <c r="B30" s="6">
        <v>42918</v>
      </c>
      <c r="C30" s="20">
        <f t="shared" si="1"/>
        <v>4860</v>
      </c>
      <c r="D30" s="7">
        <v>270</v>
      </c>
      <c r="E30" s="7">
        <v>270</v>
      </c>
      <c r="F30" s="7">
        <v>270</v>
      </c>
      <c r="G30" s="7">
        <v>270</v>
      </c>
      <c r="H30" s="7">
        <v>270</v>
      </c>
      <c r="I30" s="7">
        <v>270</v>
      </c>
      <c r="J30" s="7">
        <v>270</v>
      </c>
      <c r="K30" s="7">
        <v>270</v>
      </c>
      <c r="L30" s="7">
        <v>270</v>
      </c>
      <c r="M30" s="7">
        <v>270</v>
      </c>
      <c r="N30" s="7">
        <v>270</v>
      </c>
      <c r="O30" s="7">
        <v>270</v>
      </c>
      <c r="P30" s="7">
        <v>270</v>
      </c>
      <c r="Q30" s="7">
        <v>270</v>
      </c>
      <c r="R30" s="7">
        <v>270</v>
      </c>
      <c r="S30" s="7">
        <v>270</v>
      </c>
      <c r="T30" s="7">
        <v>270</v>
      </c>
      <c r="U30" s="7">
        <v>270</v>
      </c>
    </row>
    <row r="31" spans="2:21" ht="15.75" customHeight="1" x14ac:dyDescent="0.45">
      <c r="B31" s="9">
        <v>42925</v>
      </c>
      <c r="C31" s="21">
        <f t="shared" si="1"/>
        <v>5040</v>
      </c>
      <c r="D31" s="10">
        <v>280</v>
      </c>
      <c r="E31" s="10">
        <v>280</v>
      </c>
      <c r="F31" s="10">
        <v>280</v>
      </c>
      <c r="G31" s="10">
        <v>280</v>
      </c>
      <c r="H31" s="10">
        <v>280</v>
      </c>
      <c r="I31" s="10">
        <v>280</v>
      </c>
      <c r="J31" s="10">
        <v>280</v>
      </c>
      <c r="K31" s="10">
        <v>280</v>
      </c>
      <c r="L31" s="10">
        <v>280</v>
      </c>
      <c r="M31" s="10">
        <v>280</v>
      </c>
      <c r="N31" s="10">
        <v>280</v>
      </c>
      <c r="O31" s="10">
        <v>280</v>
      </c>
      <c r="P31" s="10">
        <v>280</v>
      </c>
      <c r="Q31" s="10">
        <v>280</v>
      </c>
      <c r="R31" s="10">
        <v>280</v>
      </c>
      <c r="S31" s="10">
        <v>280</v>
      </c>
      <c r="T31" s="10">
        <v>280</v>
      </c>
      <c r="U31" s="10">
        <v>280</v>
      </c>
    </row>
    <row r="32" spans="2:21" ht="15.75" customHeight="1" x14ac:dyDescent="0.45">
      <c r="B32" s="6">
        <v>42932</v>
      </c>
      <c r="C32" s="20">
        <f t="shared" si="1"/>
        <v>5220</v>
      </c>
      <c r="D32" s="7">
        <v>290</v>
      </c>
      <c r="E32" s="7">
        <v>290</v>
      </c>
      <c r="F32" s="7">
        <v>290</v>
      </c>
      <c r="G32" s="7">
        <v>290</v>
      </c>
      <c r="H32" s="7">
        <v>290</v>
      </c>
      <c r="I32" s="7">
        <v>290</v>
      </c>
      <c r="J32" s="7">
        <v>290</v>
      </c>
      <c r="K32" s="7">
        <v>290</v>
      </c>
      <c r="L32" s="7">
        <v>290</v>
      </c>
      <c r="M32" s="7">
        <v>290</v>
      </c>
      <c r="N32" s="7">
        <v>290</v>
      </c>
      <c r="O32" s="7">
        <v>290</v>
      </c>
      <c r="P32" s="7">
        <v>290</v>
      </c>
      <c r="Q32" s="7">
        <v>290</v>
      </c>
      <c r="R32" s="7">
        <v>290</v>
      </c>
      <c r="S32" s="7">
        <v>290</v>
      </c>
      <c r="T32" s="7">
        <v>290</v>
      </c>
      <c r="U32" s="7">
        <v>290</v>
      </c>
    </row>
    <row r="33" spans="2:21" ht="15.75" customHeight="1" x14ac:dyDescent="0.45">
      <c r="B33" s="9">
        <v>42939</v>
      </c>
      <c r="C33" s="21">
        <f t="shared" si="1"/>
        <v>5400</v>
      </c>
      <c r="D33" s="10">
        <v>300</v>
      </c>
      <c r="E33" s="10">
        <v>300</v>
      </c>
      <c r="F33" s="10">
        <v>300</v>
      </c>
      <c r="G33" s="10">
        <v>300</v>
      </c>
      <c r="H33" s="10">
        <v>300</v>
      </c>
      <c r="I33" s="10">
        <v>300</v>
      </c>
      <c r="J33" s="10">
        <v>300</v>
      </c>
      <c r="K33" s="10">
        <v>300</v>
      </c>
      <c r="L33" s="10">
        <v>300</v>
      </c>
      <c r="M33" s="10">
        <v>300</v>
      </c>
      <c r="N33" s="10">
        <v>300</v>
      </c>
      <c r="O33" s="10">
        <v>300</v>
      </c>
      <c r="P33" s="10">
        <v>300</v>
      </c>
      <c r="Q33" s="10">
        <v>300</v>
      </c>
      <c r="R33" s="10">
        <v>300</v>
      </c>
      <c r="S33" s="10">
        <v>300</v>
      </c>
      <c r="T33" s="10">
        <v>300</v>
      </c>
      <c r="U33" s="10">
        <v>300</v>
      </c>
    </row>
    <row r="34" spans="2:21" ht="15.75" customHeight="1" x14ac:dyDescent="0.45">
      <c r="B34" s="6">
        <v>42946</v>
      </c>
      <c r="C34" s="20">
        <f t="shared" si="1"/>
        <v>5580</v>
      </c>
      <c r="D34" s="7">
        <v>310</v>
      </c>
      <c r="E34" s="7">
        <v>310</v>
      </c>
      <c r="F34" s="7">
        <v>310</v>
      </c>
      <c r="G34" s="7">
        <v>310</v>
      </c>
      <c r="H34" s="7">
        <v>310</v>
      </c>
      <c r="I34" s="7">
        <v>310</v>
      </c>
      <c r="J34" s="7">
        <v>310</v>
      </c>
      <c r="K34" s="7">
        <v>310</v>
      </c>
      <c r="L34" s="7">
        <v>310</v>
      </c>
      <c r="M34" s="7">
        <v>310</v>
      </c>
      <c r="N34" s="7">
        <v>310</v>
      </c>
      <c r="O34" s="7">
        <v>310</v>
      </c>
      <c r="P34" s="7">
        <v>310</v>
      </c>
      <c r="Q34" s="7">
        <v>310</v>
      </c>
      <c r="R34" s="7">
        <v>310</v>
      </c>
      <c r="S34" s="7">
        <v>310</v>
      </c>
      <c r="T34" s="7">
        <v>310</v>
      </c>
      <c r="U34" s="7">
        <v>310</v>
      </c>
    </row>
    <row r="35" spans="2:21" ht="15.75" customHeight="1" x14ac:dyDescent="0.45">
      <c r="B35" s="9">
        <v>42953</v>
      </c>
      <c r="C35" s="21">
        <f t="shared" si="1"/>
        <v>5760</v>
      </c>
      <c r="D35" s="10">
        <v>320</v>
      </c>
      <c r="E35" s="10">
        <v>320</v>
      </c>
      <c r="F35" s="10">
        <v>320</v>
      </c>
      <c r="G35" s="10">
        <v>320</v>
      </c>
      <c r="H35" s="10">
        <v>320</v>
      </c>
      <c r="I35" s="10">
        <v>320</v>
      </c>
      <c r="J35" s="10">
        <v>320</v>
      </c>
      <c r="K35" s="10">
        <v>320</v>
      </c>
      <c r="L35" s="10">
        <v>320</v>
      </c>
      <c r="M35" s="10">
        <v>320</v>
      </c>
      <c r="N35" s="10">
        <v>320</v>
      </c>
      <c r="O35" s="10">
        <v>320</v>
      </c>
      <c r="P35" s="10">
        <v>320</v>
      </c>
      <c r="Q35" s="10">
        <v>320</v>
      </c>
      <c r="R35" s="10">
        <v>320</v>
      </c>
      <c r="S35" s="10">
        <v>320</v>
      </c>
      <c r="T35" s="10">
        <v>320</v>
      </c>
      <c r="U35" s="10">
        <v>320</v>
      </c>
    </row>
    <row r="36" spans="2:21" ht="15.75" customHeight="1" x14ac:dyDescent="0.45">
      <c r="B36" s="6">
        <v>42960</v>
      </c>
      <c r="C36" s="20">
        <f t="shared" si="1"/>
        <v>5940</v>
      </c>
      <c r="D36" s="7">
        <v>330</v>
      </c>
      <c r="E36" s="7">
        <v>330</v>
      </c>
      <c r="F36" s="7">
        <v>330</v>
      </c>
      <c r="G36" s="7">
        <v>330</v>
      </c>
      <c r="H36" s="7">
        <v>330</v>
      </c>
      <c r="I36" s="7">
        <v>330</v>
      </c>
      <c r="J36" s="7">
        <v>330</v>
      </c>
      <c r="K36" s="7">
        <v>330</v>
      </c>
      <c r="L36" s="7">
        <v>330</v>
      </c>
      <c r="M36" s="7">
        <v>330</v>
      </c>
      <c r="N36" s="7">
        <v>330</v>
      </c>
      <c r="O36" s="7">
        <v>330</v>
      </c>
      <c r="P36" s="7">
        <v>330</v>
      </c>
      <c r="Q36" s="7">
        <v>330</v>
      </c>
      <c r="R36" s="7">
        <v>330</v>
      </c>
      <c r="S36" s="7">
        <v>330</v>
      </c>
      <c r="T36" s="7">
        <v>330</v>
      </c>
      <c r="U36" s="7">
        <v>330</v>
      </c>
    </row>
    <row r="37" spans="2:21" ht="15.75" customHeight="1" x14ac:dyDescent="0.45">
      <c r="B37" s="9">
        <v>42967</v>
      </c>
      <c r="C37" s="21">
        <f t="shared" si="1"/>
        <v>6120</v>
      </c>
      <c r="D37" s="10">
        <v>340</v>
      </c>
      <c r="E37" s="10">
        <v>340</v>
      </c>
      <c r="F37" s="10">
        <v>340</v>
      </c>
      <c r="G37" s="10">
        <v>340</v>
      </c>
      <c r="H37" s="10">
        <v>340</v>
      </c>
      <c r="I37" s="10">
        <v>340</v>
      </c>
      <c r="J37" s="10">
        <v>340</v>
      </c>
      <c r="K37" s="10">
        <v>340</v>
      </c>
      <c r="L37" s="10">
        <v>340</v>
      </c>
      <c r="M37" s="10">
        <v>340</v>
      </c>
      <c r="N37" s="10">
        <v>340</v>
      </c>
      <c r="O37" s="10">
        <v>340</v>
      </c>
      <c r="P37" s="10">
        <v>340</v>
      </c>
      <c r="Q37" s="10">
        <v>340</v>
      </c>
      <c r="R37" s="10">
        <v>340</v>
      </c>
      <c r="S37" s="10">
        <v>340</v>
      </c>
      <c r="T37" s="10">
        <v>340</v>
      </c>
      <c r="U37" s="10">
        <v>340</v>
      </c>
    </row>
    <row r="38" spans="2:21" ht="15.75" customHeight="1" x14ac:dyDescent="0.45">
      <c r="B38" s="6">
        <v>42974</v>
      </c>
      <c r="C38" s="20">
        <f t="shared" si="1"/>
        <v>6300</v>
      </c>
      <c r="D38" s="7">
        <v>350</v>
      </c>
      <c r="E38" s="7">
        <v>350</v>
      </c>
      <c r="F38" s="7">
        <v>350</v>
      </c>
      <c r="G38" s="7">
        <v>350</v>
      </c>
      <c r="H38" s="7">
        <v>350</v>
      </c>
      <c r="I38" s="7">
        <v>350</v>
      </c>
      <c r="J38" s="7">
        <v>350</v>
      </c>
      <c r="K38" s="7">
        <v>350</v>
      </c>
      <c r="L38" s="7">
        <v>350</v>
      </c>
      <c r="M38" s="7">
        <v>350</v>
      </c>
      <c r="N38" s="7">
        <v>350</v>
      </c>
      <c r="O38" s="7">
        <v>350</v>
      </c>
      <c r="P38" s="7">
        <v>350</v>
      </c>
      <c r="Q38" s="7">
        <v>350</v>
      </c>
      <c r="R38" s="7">
        <v>350</v>
      </c>
      <c r="S38" s="7">
        <v>350</v>
      </c>
      <c r="T38" s="7">
        <v>350</v>
      </c>
      <c r="U38" s="7">
        <v>350</v>
      </c>
    </row>
    <row r="39" spans="2:21" ht="15.75" customHeight="1" x14ac:dyDescent="0.45">
      <c r="B39" s="9">
        <v>42981</v>
      </c>
      <c r="C39" s="21">
        <f t="shared" si="1"/>
        <v>6480</v>
      </c>
      <c r="D39" s="10">
        <v>360</v>
      </c>
      <c r="E39" s="10">
        <v>360</v>
      </c>
      <c r="F39" s="10">
        <v>360</v>
      </c>
      <c r="G39" s="10">
        <v>360</v>
      </c>
      <c r="H39" s="10">
        <v>360</v>
      </c>
      <c r="I39" s="10">
        <v>360</v>
      </c>
      <c r="J39" s="10">
        <v>360</v>
      </c>
      <c r="K39" s="10">
        <v>360</v>
      </c>
      <c r="L39" s="10">
        <v>360</v>
      </c>
      <c r="M39" s="10">
        <v>360</v>
      </c>
      <c r="N39" s="10">
        <v>360</v>
      </c>
      <c r="O39" s="10">
        <v>360</v>
      </c>
      <c r="P39" s="10">
        <v>360</v>
      </c>
      <c r="Q39" s="10">
        <v>360</v>
      </c>
      <c r="R39" s="10">
        <v>360</v>
      </c>
      <c r="S39" s="10">
        <v>360</v>
      </c>
      <c r="T39" s="10">
        <v>360</v>
      </c>
      <c r="U39" s="10">
        <v>360</v>
      </c>
    </row>
    <row r="40" spans="2:21" ht="15.75" customHeight="1" x14ac:dyDescent="0.45">
      <c r="B40" s="6">
        <v>42988</v>
      </c>
      <c r="C40" s="20">
        <f t="shared" si="1"/>
        <v>6660</v>
      </c>
      <c r="D40" s="7">
        <v>370</v>
      </c>
      <c r="E40" s="7">
        <v>370</v>
      </c>
      <c r="F40" s="7">
        <v>370</v>
      </c>
      <c r="G40" s="7">
        <v>370</v>
      </c>
      <c r="H40" s="7">
        <v>370</v>
      </c>
      <c r="I40" s="7">
        <v>370</v>
      </c>
      <c r="J40" s="7">
        <v>370</v>
      </c>
      <c r="K40" s="7">
        <v>370</v>
      </c>
      <c r="L40" s="7">
        <v>370</v>
      </c>
      <c r="M40" s="7">
        <v>370</v>
      </c>
      <c r="N40" s="7">
        <v>370</v>
      </c>
      <c r="O40" s="7">
        <v>370</v>
      </c>
      <c r="P40" s="7">
        <v>370</v>
      </c>
      <c r="Q40" s="7">
        <v>370</v>
      </c>
      <c r="R40" s="7">
        <v>370</v>
      </c>
      <c r="S40" s="7">
        <v>370</v>
      </c>
      <c r="T40" s="7">
        <v>370</v>
      </c>
      <c r="U40" s="7">
        <v>370</v>
      </c>
    </row>
    <row r="41" spans="2:21" ht="15.75" customHeight="1" x14ac:dyDescent="0.45">
      <c r="B41" s="9">
        <v>42995</v>
      </c>
      <c r="C41" s="21">
        <f t="shared" si="1"/>
        <v>6840</v>
      </c>
      <c r="D41" s="10">
        <v>380</v>
      </c>
      <c r="E41" s="10">
        <v>380</v>
      </c>
      <c r="F41" s="10">
        <v>380</v>
      </c>
      <c r="G41" s="10">
        <v>380</v>
      </c>
      <c r="H41" s="10">
        <v>380</v>
      </c>
      <c r="I41" s="10">
        <v>380</v>
      </c>
      <c r="J41" s="10">
        <v>380</v>
      </c>
      <c r="K41" s="10">
        <v>380</v>
      </c>
      <c r="L41" s="10">
        <v>380</v>
      </c>
      <c r="M41" s="10">
        <v>380</v>
      </c>
      <c r="N41" s="10">
        <v>380</v>
      </c>
      <c r="O41" s="10">
        <v>380</v>
      </c>
      <c r="P41" s="10">
        <v>380</v>
      </c>
      <c r="Q41" s="10">
        <v>380</v>
      </c>
      <c r="R41" s="10">
        <v>380</v>
      </c>
      <c r="S41" s="10">
        <v>380</v>
      </c>
      <c r="T41" s="10">
        <v>380</v>
      </c>
      <c r="U41" s="10">
        <v>380</v>
      </c>
    </row>
    <row r="42" spans="2:21" ht="15.75" customHeight="1" x14ac:dyDescent="0.45">
      <c r="B42" s="6">
        <v>43002</v>
      </c>
      <c r="C42" s="20">
        <f t="shared" si="1"/>
        <v>7020</v>
      </c>
      <c r="D42" s="7">
        <v>390</v>
      </c>
      <c r="E42" s="7">
        <v>390</v>
      </c>
      <c r="F42" s="7">
        <v>390</v>
      </c>
      <c r="G42" s="7">
        <v>390</v>
      </c>
      <c r="H42" s="7">
        <v>390</v>
      </c>
      <c r="I42" s="7">
        <v>390</v>
      </c>
      <c r="J42" s="7">
        <v>390</v>
      </c>
      <c r="K42" s="7">
        <v>390</v>
      </c>
      <c r="L42" s="7">
        <v>390</v>
      </c>
      <c r="M42" s="7">
        <v>390</v>
      </c>
      <c r="N42" s="7">
        <v>390</v>
      </c>
      <c r="O42" s="7">
        <v>390</v>
      </c>
      <c r="P42" s="7">
        <v>390</v>
      </c>
      <c r="Q42" s="7">
        <v>390</v>
      </c>
      <c r="R42" s="7">
        <v>390</v>
      </c>
      <c r="S42" s="7">
        <v>390</v>
      </c>
      <c r="T42" s="7">
        <v>390</v>
      </c>
      <c r="U42" s="7">
        <v>390</v>
      </c>
    </row>
    <row r="43" spans="2:21" ht="15.75" customHeight="1" x14ac:dyDescent="0.45">
      <c r="B43" s="9">
        <v>43009</v>
      </c>
      <c r="C43" s="21">
        <f t="shared" si="1"/>
        <v>7200</v>
      </c>
      <c r="D43" s="10">
        <v>400</v>
      </c>
      <c r="E43" s="10">
        <v>400</v>
      </c>
      <c r="F43" s="10">
        <v>400</v>
      </c>
      <c r="G43" s="10">
        <v>400</v>
      </c>
      <c r="H43" s="10">
        <v>400</v>
      </c>
      <c r="I43" s="10">
        <v>400</v>
      </c>
      <c r="J43" s="10">
        <v>400</v>
      </c>
      <c r="K43" s="10">
        <v>400</v>
      </c>
      <c r="L43" s="10">
        <v>400</v>
      </c>
      <c r="M43" s="10">
        <v>400</v>
      </c>
      <c r="N43" s="10">
        <v>400</v>
      </c>
      <c r="O43" s="10">
        <v>400</v>
      </c>
      <c r="P43" s="10">
        <v>400</v>
      </c>
      <c r="Q43" s="10">
        <v>400</v>
      </c>
      <c r="R43" s="10">
        <v>400</v>
      </c>
      <c r="S43" s="10">
        <v>400</v>
      </c>
      <c r="T43" s="10">
        <v>400</v>
      </c>
      <c r="U43" s="10">
        <v>400</v>
      </c>
    </row>
    <row r="44" spans="2:21" ht="15.75" customHeight="1" x14ac:dyDescent="0.45">
      <c r="B44" s="6">
        <v>43016</v>
      </c>
      <c r="C44" s="20">
        <f t="shared" si="1"/>
        <v>7380</v>
      </c>
      <c r="D44" s="7">
        <v>410</v>
      </c>
      <c r="E44" s="7">
        <v>410</v>
      </c>
      <c r="F44" s="7">
        <v>410</v>
      </c>
      <c r="G44" s="7">
        <v>410</v>
      </c>
      <c r="H44" s="7">
        <v>410</v>
      </c>
      <c r="I44" s="7">
        <v>410</v>
      </c>
      <c r="J44" s="7">
        <v>410</v>
      </c>
      <c r="K44" s="7">
        <v>410</v>
      </c>
      <c r="L44" s="7">
        <v>410</v>
      </c>
      <c r="M44" s="7">
        <v>410</v>
      </c>
      <c r="N44" s="7">
        <v>410</v>
      </c>
      <c r="O44" s="7">
        <v>410</v>
      </c>
      <c r="P44" s="7">
        <v>410</v>
      </c>
      <c r="Q44" s="7">
        <v>410</v>
      </c>
      <c r="R44" s="7">
        <v>410</v>
      </c>
      <c r="S44" s="7">
        <v>410</v>
      </c>
      <c r="T44" s="7">
        <v>410</v>
      </c>
      <c r="U44" s="7">
        <v>410</v>
      </c>
    </row>
    <row r="45" spans="2:21" ht="15.75" customHeight="1" x14ac:dyDescent="0.45">
      <c r="B45" s="9">
        <v>43023</v>
      </c>
      <c r="C45" s="21">
        <f t="shared" si="1"/>
        <v>7560</v>
      </c>
      <c r="D45" s="10">
        <v>420</v>
      </c>
      <c r="E45" s="10">
        <v>420</v>
      </c>
      <c r="F45" s="10">
        <v>420</v>
      </c>
      <c r="G45" s="10">
        <v>420</v>
      </c>
      <c r="H45" s="10">
        <v>420</v>
      </c>
      <c r="I45" s="10">
        <v>420</v>
      </c>
      <c r="J45" s="10">
        <v>420</v>
      </c>
      <c r="K45" s="10">
        <v>420</v>
      </c>
      <c r="L45" s="10">
        <v>420</v>
      </c>
      <c r="M45" s="10">
        <v>420</v>
      </c>
      <c r="N45" s="10">
        <v>420</v>
      </c>
      <c r="O45" s="10">
        <v>420</v>
      </c>
      <c r="P45" s="10">
        <v>420</v>
      </c>
      <c r="Q45" s="10">
        <v>420</v>
      </c>
      <c r="R45" s="10">
        <v>420</v>
      </c>
      <c r="S45" s="10">
        <v>420</v>
      </c>
      <c r="T45" s="10">
        <v>420</v>
      </c>
      <c r="U45" s="10">
        <v>420</v>
      </c>
    </row>
    <row r="46" spans="2:21" ht="15.75" customHeight="1" x14ac:dyDescent="0.45">
      <c r="B46" s="6">
        <v>43030</v>
      </c>
      <c r="C46" s="20">
        <f t="shared" si="1"/>
        <v>7740</v>
      </c>
      <c r="D46" s="7">
        <v>430</v>
      </c>
      <c r="E46" s="7">
        <v>430</v>
      </c>
      <c r="F46" s="7">
        <v>430</v>
      </c>
      <c r="G46" s="7">
        <v>430</v>
      </c>
      <c r="H46" s="7">
        <v>430</v>
      </c>
      <c r="I46" s="7">
        <v>430</v>
      </c>
      <c r="J46" s="7">
        <v>430</v>
      </c>
      <c r="K46" s="7">
        <v>430</v>
      </c>
      <c r="L46" s="7">
        <v>430</v>
      </c>
      <c r="M46" s="7">
        <v>430</v>
      </c>
      <c r="N46" s="7">
        <v>430</v>
      </c>
      <c r="O46" s="7">
        <v>430</v>
      </c>
      <c r="P46" s="7">
        <v>430</v>
      </c>
      <c r="Q46" s="7">
        <v>430</v>
      </c>
      <c r="R46" s="7">
        <v>430</v>
      </c>
      <c r="S46" s="7">
        <v>430</v>
      </c>
      <c r="T46" s="7">
        <v>430</v>
      </c>
      <c r="U46" s="7">
        <v>430</v>
      </c>
    </row>
    <row r="47" spans="2:21" ht="15.75" customHeight="1" x14ac:dyDescent="0.45">
      <c r="B47" s="9">
        <v>43037</v>
      </c>
      <c r="C47" s="21">
        <f t="shared" si="1"/>
        <v>7920</v>
      </c>
      <c r="D47" s="10">
        <v>440</v>
      </c>
      <c r="E47" s="10">
        <v>440</v>
      </c>
      <c r="F47" s="10">
        <v>440</v>
      </c>
      <c r="G47" s="10">
        <v>440</v>
      </c>
      <c r="H47" s="10">
        <v>440</v>
      </c>
      <c r="I47" s="10">
        <v>440</v>
      </c>
      <c r="J47" s="10">
        <v>440</v>
      </c>
      <c r="K47" s="10">
        <v>440</v>
      </c>
      <c r="L47" s="10">
        <v>440</v>
      </c>
      <c r="M47" s="10">
        <v>440</v>
      </c>
      <c r="N47" s="10">
        <v>440</v>
      </c>
      <c r="O47" s="10">
        <v>440</v>
      </c>
      <c r="P47" s="10">
        <v>440</v>
      </c>
      <c r="Q47" s="10">
        <v>440</v>
      </c>
      <c r="R47" s="10">
        <v>440</v>
      </c>
      <c r="S47" s="10">
        <v>440</v>
      </c>
      <c r="T47" s="10">
        <v>440</v>
      </c>
      <c r="U47" s="10">
        <v>440</v>
      </c>
    </row>
    <row r="48" spans="2:21" ht="15.75" customHeight="1" x14ac:dyDescent="0.45">
      <c r="B48" s="6">
        <v>43044</v>
      </c>
      <c r="C48" s="20">
        <f t="shared" si="1"/>
        <v>8100</v>
      </c>
      <c r="D48" s="7">
        <v>450</v>
      </c>
      <c r="E48" s="7">
        <v>450</v>
      </c>
      <c r="F48" s="7">
        <v>450</v>
      </c>
      <c r="G48" s="7">
        <v>450</v>
      </c>
      <c r="H48" s="7">
        <v>450</v>
      </c>
      <c r="I48" s="7">
        <v>450</v>
      </c>
      <c r="J48" s="7">
        <v>450</v>
      </c>
      <c r="K48" s="7">
        <v>450</v>
      </c>
      <c r="L48" s="7">
        <v>450</v>
      </c>
      <c r="M48" s="7">
        <v>450</v>
      </c>
      <c r="N48" s="7">
        <v>450</v>
      </c>
      <c r="O48" s="7">
        <v>450</v>
      </c>
      <c r="P48" s="7">
        <v>450</v>
      </c>
      <c r="Q48" s="7">
        <v>450</v>
      </c>
      <c r="R48" s="7">
        <v>450</v>
      </c>
      <c r="S48" s="7">
        <v>450</v>
      </c>
      <c r="T48" s="7">
        <v>450</v>
      </c>
      <c r="U48" s="7">
        <v>450</v>
      </c>
    </row>
    <row r="49" spans="2:21" ht="15.75" customHeight="1" x14ac:dyDescent="0.45">
      <c r="B49" s="9">
        <v>43051</v>
      </c>
      <c r="C49" s="21">
        <f t="shared" si="1"/>
        <v>8280</v>
      </c>
      <c r="D49" s="10">
        <v>460</v>
      </c>
      <c r="E49" s="10">
        <v>460</v>
      </c>
      <c r="F49" s="10">
        <v>460</v>
      </c>
      <c r="G49" s="10">
        <v>460</v>
      </c>
      <c r="H49" s="10">
        <v>460</v>
      </c>
      <c r="I49" s="10">
        <v>460</v>
      </c>
      <c r="J49" s="10">
        <v>460</v>
      </c>
      <c r="K49" s="10">
        <v>460</v>
      </c>
      <c r="L49" s="10">
        <v>460</v>
      </c>
      <c r="M49" s="10">
        <v>460</v>
      </c>
      <c r="N49" s="10">
        <v>460</v>
      </c>
      <c r="O49" s="10">
        <v>460</v>
      </c>
      <c r="P49" s="10">
        <v>460</v>
      </c>
      <c r="Q49" s="10">
        <v>460</v>
      </c>
      <c r="R49" s="10">
        <v>460</v>
      </c>
      <c r="S49" s="10">
        <v>460</v>
      </c>
      <c r="T49" s="10">
        <v>460</v>
      </c>
      <c r="U49" s="10">
        <v>460</v>
      </c>
    </row>
    <row r="50" spans="2:21" ht="15.75" customHeight="1" x14ac:dyDescent="0.45">
      <c r="B50" s="6">
        <v>43058</v>
      </c>
      <c r="C50" s="20">
        <f t="shared" si="1"/>
        <v>8460</v>
      </c>
      <c r="D50" s="7">
        <v>470</v>
      </c>
      <c r="E50" s="7">
        <v>470</v>
      </c>
      <c r="F50" s="7">
        <v>470</v>
      </c>
      <c r="G50" s="7">
        <v>470</v>
      </c>
      <c r="H50" s="7">
        <v>470</v>
      </c>
      <c r="I50" s="7">
        <v>470</v>
      </c>
      <c r="J50" s="7">
        <v>470</v>
      </c>
      <c r="K50" s="7">
        <v>470</v>
      </c>
      <c r="L50" s="7">
        <v>470</v>
      </c>
      <c r="M50" s="7">
        <v>470</v>
      </c>
      <c r="N50" s="7">
        <v>470</v>
      </c>
      <c r="O50" s="7">
        <v>470</v>
      </c>
      <c r="P50" s="7">
        <v>470</v>
      </c>
      <c r="Q50" s="7">
        <v>470</v>
      </c>
      <c r="R50" s="7">
        <v>470</v>
      </c>
      <c r="S50" s="7">
        <v>470</v>
      </c>
      <c r="T50" s="7">
        <v>470</v>
      </c>
      <c r="U50" s="7">
        <v>470</v>
      </c>
    </row>
    <row r="51" spans="2:21" ht="15.75" customHeight="1" x14ac:dyDescent="0.45">
      <c r="B51" s="9">
        <v>43065</v>
      </c>
      <c r="C51" s="21">
        <f t="shared" si="1"/>
        <v>8640</v>
      </c>
      <c r="D51" s="10">
        <v>480</v>
      </c>
      <c r="E51" s="10">
        <v>480</v>
      </c>
      <c r="F51" s="10">
        <v>480</v>
      </c>
      <c r="G51" s="10">
        <v>480</v>
      </c>
      <c r="H51" s="10">
        <v>480</v>
      </c>
      <c r="I51" s="10">
        <v>480</v>
      </c>
      <c r="J51" s="10">
        <v>480</v>
      </c>
      <c r="K51" s="10">
        <v>480</v>
      </c>
      <c r="L51" s="10">
        <v>480</v>
      </c>
      <c r="M51" s="10">
        <v>480</v>
      </c>
      <c r="N51" s="10">
        <v>480</v>
      </c>
      <c r="O51" s="10">
        <v>480</v>
      </c>
      <c r="P51" s="10">
        <v>480</v>
      </c>
      <c r="Q51" s="10">
        <v>480</v>
      </c>
      <c r="R51" s="10">
        <v>480</v>
      </c>
      <c r="S51" s="10">
        <v>480</v>
      </c>
      <c r="T51" s="10">
        <v>480</v>
      </c>
      <c r="U51" s="10">
        <v>480</v>
      </c>
    </row>
    <row r="52" spans="2:21" ht="15.75" customHeight="1" x14ac:dyDescent="0.45">
      <c r="B52" s="6">
        <v>43072</v>
      </c>
      <c r="C52" s="20">
        <f t="shared" si="1"/>
        <v>8820</v>
      </c>
      <c r="D52" s="7">
        <v>490</v>
      </c>
      <c r="E52" s="7">
        <v>490</v>
      </c>
      <c r="F52" s="7">
        <v>490</v>
      </c>
      <c r="G52" s="7">
        <v>490</v>
      </c>
      <c r="H52" s="7">
        <v>490</v>
      </c>
      <c r="I52" s="7">
        <v>490</v>
      </c>
      <c r="J52" s="7">
        <v>490</v>
      </c>
      <c r="K52" s="7">
        <v>490</v>
      </c>
      <c r="L52" s="7">
        <v>490</v>
      </c>
      <c r="M52" s="7">
        <v>490</v>
      </c>
      <c r="N52" s="7">
        <v>490</v>
      </c>
      <c r="O52" s="7">
        <v>490</v>
      </c>
      <c r="P52" s="7">
        <v>490</v>
      </c>
      <c r="Q52" s="7">
        <v>490</v>
      </c>
      <c r="R52" s="7">
        <v>490</v>
      </c>
      <c r="S52" s="7">
        <v>490</v>
      </c>
      <c r="T52" s="7">
        <v>490</v>
      </c>
      <c r="U52" s="7">
        <v>490</v>
      </c>
    </row>
    <row r="53" spans="2:21" ht="15.75" customHeight="1" x14ac:dyDescent="0.45">
      <c r="B53" s="9">
        <v>43079</v>
      </c>
      <c r="C53" s="21">
        <f t="shared" si="1"/>
        <v>9000</v>
      </c>
      <c r="D53" s="10">
        <v>500</v>
      </c>
      <c r="E53" s="10">
        <v>500</v>
      </c>
      <c r="F53" s="10">
        <v>500</v>
      </c>
      <c r="G53" s="10">
        <v>500</v>
      </c>
      <c r="H53" s="10">
        <v>500</v>
      </c>
      <c r="I53" s="10">
        <v>500</v>
      </c>
      <c r="J53" s="10">
        <v>500</v>
      </c>
      <c r="K53" s="10">
        <v>500</v>
      </c>
      <c r="L53" s="10">
        <v>500</v>
      </c>
      <c r="M53" s="10">
        <v>500</v>
      </c>
      <c r="N53" s="10">
        <v>500</v>
      </c>
      <c r="O53" s="10">
        <v>500</v>
      </c>
      <c r="P53" s="10">
        <v>500</v>
      </c>
      <c r="Q53" s="10">
        <v>500</v>
      </c>
      <c r="R53" s="10">
        <v>500</v>
      </c>
      <c r="S53" s="10">
        <v>500</v>
      </c>
      <c r="T53" s="10">
        <v>500</v>
      </c>
      <c r="U53" s="10">
        <v>500</v>
      </c>
    </row>
    <row r="54" spans="2:21" ht="15.75" customHeight="1" x14ac:dyDescent="0.45">
      <c r="B54" s="6">
        <v>43086</v>
      </c>
      <c r="C54" s="20">
        <f t="shared" si="1"/>
        <v>9180</v>
      </c>
      <c r="D54" s="7">
        <v>510</v>
      </c>
      <c r="E54" s="7">
        <v>510</v>
      </c>
      <c r="F54" s="7">
        <v>510</v>
      </c>
      <c r="G54" s="7">
        <v>510</v>
      </c>
      <c r="H54" s="7">
        <v>510</v>
      </c>
      <c r="I54" s="7">
        <v>510</v>
      </c>
      <c r="J54" s="7">
        <v>510</v>
      </c>
      <c r="K54" s="7">
        <v>510</v>
      </c>
      <c r="L54" s="7">
        <v>510</v>
      </c>
      <c r="M54" s="7">
        <v>510</v>
      </c>
      <c r="N54" s="7">
        <v>510</v>
      </c>
      <c r="O54" s="7">
        <v>510</v>
      </c>
      <c r="P54" s="7">
        <v>510</v>
      </c>
      <c r="Q54" s="7">
        <v>510</v>
      </c>
      <c r="R54" s="7">
        <v>510</v>
      </c>
      <c r="S54" s="7">
        <v>510</v>
      </c>
      <c r="T54" s="7">
        <v>510</v>
      </c>
      <c r="U54" s="7">
        <v>510</v>
      </c>
    </row>
    <row r="55" spans="2:21" ht="15.75" customHeight="1" x14ac:dyDescent="0.45">
      <c r="B55" s="9">
        <v>43093</v>
      </c>
      <c r="C55" s="21">
        <f t="shared" si="1"/>
        <v>9360</v>
      </c>
      <c r="D55" s="10">
        <v>520</v>
      </c>
      <c r="E55" s="10">
        <v>520</v>
      </c>
      <c r="F55" s="10">
        <v>520</v>
      </c>
      <c r="G55" s="10">
        <v>520</v>
      </c>
      <c r="H55" s="10">
        <v>520</v>
      </c>
      <c r="I55" s="10">
        <v>520</v>
      </c>
      <c r="J55" s="10">
        <v>520</v>
      </c>
      <c r="K55" s="10">
        <v>520</v>
      </c>
      <c r="L55" s="10">
        <v>520</v>
      </c>
      <c r="M55" s="10">
        <v>520</v>
      </c>
      <c r="N55" s="10">
        <v>520</v>
      </c>
      <c r="O55" s="10">
        <v>520</v>
      </c>
      <c r="P55" s="10">
        <v>520</v>
      </c>
      <c r="Q55" s="10">
        <v>520</v>
      </c>
      <c r="R55" s="10">
        <v>520</v>
      </c>
      <c r="S55" s="10">
        <v>520</v>
      </c>
      <c r="T55" s="10">
        <v>520</v>
      </c>
      <c r="U55" s="10">
        <v>520</v>
      </c>
    </row>
    <row r="56" spans="2:21" ht="15.75" customHeight="1" x14ac:dyDescent="0.45">
      <c r="B56" s="6">
        <v>43100</v>
      </c>
      <c r="C56" s="20">
        <f t="shared" si="1"/>
        <v>9540</v>
      </c>
      <c r="D56" s="7">
        <v>530</v>
      </c>
      <c r="E56" s="7">
        <v>530</v>
      </c>
      <c r="F56" s="7">
        <v>530</v>
      </c>
      <c r="G56" s="7">
        <v>530</v>
      </c>
      <c r="H56" s="7">
        <v>530</v>
      </c>
      <c r="I56" s="7">
        <v>530</v>
      </c>
      <c r="J56" s="7">
        <v>530</v>
      </c>
      <c r="K56" s="7">
        <v>530</v>
      </c>
      <c r="L56" s="7">
        <v>530</v>
      </c>
      <c r="M56" s="7">
        <v>530</v>
      </c>
      <c r="N56" s="7">
        <v>530</v>
      </c>
      <c r="O56" s="7">
        <v>530</v>
      </c>
      <c r="P56" s="7">
        <v>530</v>
      </c>
      <c r="Q56" s="7">
        <v>530</v>
      </c>
      <c r="R56" s="7">
        <v>530</v>
      </c>
      <c r="S56" s="7">
        <v>530</v>
      </c>
      <c r="T56" s="7">
        <v>530</v>
      </c>
      <c r="U56" s="7">
        <v>530</v>
      </c>
    </row>
  </sheetData>
  <mergeCells count="1">
    <mergeCell ref="B1:U1"/>
  </mergeCells>
  <phoneticPr fontId="19"/>
  <pageMargins left="0.75" right="0.75" top="1" bottom="1" header="0.51180555555555596" footer="0.5118055555555559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T56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C13" sqref="C13"/>
    </sheetView>
  </sheetViews>
  <sheetFormatPr defaultColWidth="14.44140625" defaultRowHeight="15.75" customHeight="1" x14ac:dyDescent="0.25"/>
  <cols>
    <col min="1" max="1" width="0.88671875" customWidth="1"/>
    <col min="2" max="3" width="16.109375" customWidth="1"/>
    <col min="4" max="4" width="23.88671875" customWidth="1"/>
    <col min="5" max="5" width="14.109375" customWidth="1"/>
    <col min="6" max="6" width="26.109375" customWidth="1"/>
    <col min="7" max="7" width="13.77734375" customWidth="1"/>
    <col min="8" max="8" width="14" customWidth="1"/>
    <col min="9" max="9" width="13.6640625" customWidth="1"/>
    <col min="10" max="10" width="13.77734375" customWidth="1"/>
    <col min="11" max="11" width="14" customWidth="1"/>
    <col min="12" max="12" width="16.44140625" customWidth="1"/>
    <col min="13" max="13" width="17.109375" customWidth="1"/>
    <col min="14" max="14" width="14.77734375" customWidth="1"/>
    <col min="15" max="15" width="12.88671875" customWidth="1"/>
    <col min="16" max="16" width="13.77734375" customWidth="1"/>
    <col min="17" max="17" width="14" customWidth="1"/>
    <col min="18" max="18" width="13.6640625" customWidth="1"/>
    <col min="19" max="20" width="11.109375" customWidth="1"/>
  </cols>
  <sheetData>
    <row r="1" spans="2:20" ht="37.799999999999997" x14ac:dyDescent="0.25">
      <c r="B1" s="162" t="s">
        <v>275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2:20" ht="32.4" x14ac:dyDescent="0.25">
      <c r="B2" s="1" t="s">
        <v>150</v>
      </c>
      <c r="C2" s="2" t="s">
        <v>276</v>
      </c>
      <c r="D2" s="2" t="s">
        <v>277</v>
      </c>
      <c r="E2" s="2" t="s">
        <v>278</v>
      </c>
      <c r="F2" s="2" t="s">
        <v>279</v>
      </c>
      <c r="G2" s="2" t="s">
        <v>280</v>
      </c>
      <c r="H2" s="2" t="s">
        <v>281</v>
      </c>
      <c r="I2" s="2" t="s">
        <v>282</v>
      </c>
      <c r="J2" s="2" t="s">
        <v>283</v>
      </c>
      <c r="K2" s="2" t="s">
        <v>284</v>
      </c>
      <c r="L2" s="2" t="s">
        <v>80</v>
      </c>
      <c r="M2" s="2" t="s">
        <v>285</v>
      </c>
      <c r="N2" s="2" t="s">
        <v>240</v>
      </c>
      <c r="O2" s="2" t="s">
        <v>286</v>
      </c>
      <c r="P2" s="2" t="s">
        <v>287</v>
      </c>
      <c r="Q2" s="2" t="s">
        <v>288</v>
      </c>
      <c r="R2" s="2" t="s">
        <v>289</v>
      </c>
      <c r="S2" s="2" t="s">
        <v>290</v>
      </c>
      <c r="T2" s="2" t="s">
        <v>291</v>
      </c>
    </row>
    <row r="3" spans="2:20" ht="19.2" x14ac:dyDescent="0.25">
      <c r="B3" s="3" t="s">
        <v>154</v>
      </c>
      <c r="C3" s="4"/>
      <c r="D3" s="4"/>
      <c r="E3" s="4"/>
      <c r="F3" s="4"/>
      <c r="G3" s="4">
        <f t="shared" ref="G3:J3" si="0">SUM(G4:G56)</f>
        <v>190800</v>
      </c>
      <c r="H3" s="4">
        <f t="shared" si="0"/>
        <v>185500</v>
      </c>
      <c r="I3" s="14">
        <f>H3/G3</f>
        <v>0.97222222222222221</v>
      </c>
      <c r="J3" s="4">
        <f t="shared" si="0"/>
        <v>180200</v>
      </c>
      <c r="K3" s="14">
        <f>J3/H3</f>
        <v>0.97142857142857142</v>
      </c>
      <c r="L3" s="5">
        <f t="shared" ref="L3:N3" si="1">SUM(L4:L56)</f>
        <v>190800000</v>
      </c>
      <c r="M3" s="4">
        <f t="shared" si="1"/>
        <v>19080</v>
      </c>
      <c r="N3" s="4">
        <f t="shared" si="1"/>
        <v>153700</v>
      </c>
      <c r="O3" s="14">
        <f>N3/H3</f>
        <v>0.82857142857142863</v>
      </c>
      <c r="P3" s="14">
        <f>N3/J3</f>
        <v>0.8529411764705882</v>
      </c>
      <c r="Q3" s="4">
        <f>SUM(Q4:Q56)</f>
        <v>7155</v>
      </c>
      <c r="R3" s="14">
        <f>Q3/H3</f>
        <v>3.8571428571428569E-2</v>
      </c>
      <c r="S3" s="4">
        <f>SUM(S4:S56)</f>
        <v>7155</v>
      </c>
      <c r="T3" s="14">
        <f>S3/H3</f>
        <v>3.8571428571428569E-2</v>
      </c>
    </row>
    <row r="4" spans="2:20" ht="15.75" customHeight="1" x14ac:dyDescent="0.45">
      <c r="B4" s="202">
        <v>42736</v>
      </c>
      <c r="C4" s="6">
        <v>42736</v>
      </c>
      <c r="D4" s="7" t="s">
        <v>292</v>
      </c>
      <c r="E4" s="7" t="s">
        <v>293</v>
      </c>
      <c r="F4" s="7" t="s">
        <v>294</v>
      </c>
      <c r="G4" s="7">
        <v>1000</v>
      </c>
      <c r="H4" s="7">
        <v>900</v>
      </c>
      <c r="I4" s="16">
        <f>H4/G4</f>
        <v>0.9</v>
      </c>
      <c r="J4" s="7">
        <v>800</v>
      </c>
      <c r="K4" s="16">
        <f>J4/H4</f>
        <v>0.88888888888888884</v>
      </c>
      <c r="L4" s="8">
        <v>1000000</v>
      </c>
      <c r="M4" s="7">
        <v>100</v>
      </c>
      <c r="N4" s="7">
        <v>300</v>
      </c>
      <c r="O4" s="16">
        <f>N4/H4</f>
        <v>0.33333333333333331</v>
      </c>
      <c r="P4" s="16">
        <f>N4/J4</f>
        <v>0.375</v>
      </c>
      <c r="Q4" s="7">
        <v>5</v>
      </c>
      <c r="R4" s="16">
        <f>Q4/H4</f>
        <v>5.5555555555555558E-3</v>
      </c>
      <c r="S4" s="7">
        <v>5</v>
      </c>
      <c r="T4" s="16">
        <f>S4/H4</f>
        <v>5.5555555555555558E-3</v>
      </c>
    </row>
    <row r="5" spans="2:20" ht="15.75" customHeight="1" x14ac:dyDescent="0.45">
      <c r="B5" s="203"/>
      <c r="C5" s="9">
        <v>42743</v>
      </c>
      <c r="D5" s="10" t="s">
        <v>295</v>
      </c>
      <c r="E5" s="10" t="s">
        <v>296</v>
      </c>
      <c r="F5" s="10" t="s">
        <v>297</v>
      </c>
      <c r="G5" s="10">
        <v>1100</v>
      </c>
      <c r="H5" s="10">
        <v>1000</v>
      </c>
      <c r="I5" s="18">
        <f>H5/G5</f>
        <v>0.90909090909090906</v>
      </c>
      <c r="J5" s="10">
        <v>900</v>
      </c>
      <c r="K5" s="18">
        <f>J5/H5</f>
        <v>0.9</v>
      </c>
      <c r="L5" s="11">
        <v>1100000</v>
      </c>
      <c r="M5" s="10">
        <v>110</v>
      </c>
      <c r="N5" s="10">
        <v>400</v>
      </c>
      <c r="O5" s="18">
        <f>N5/H5</f>
        <v>0.4</v>
      </c>
      <c r="P5" s="18">
        <f>N5/J5</f>
        <v>0.44444444444444442</v>
      </c>
      <c r="Q5" s="10">
        <v>10</v>
      </c>
      <c r="R5" s="18">
        <f>Q5/H5</f>
        <v>0.01</v>
      </c>
      <c r="S5" s="10">
        <v>10</v>
      </c>
      <c r="T5" s="18">
        <f>S5/H5</f>
        <v>0.01</v>
      </c>
    </row>
    <row r="6" spans="2:20" ht="15.75" customHeight="1" x14ac:dyDescent="0.45">
      <c r="B6" s="203"/>
      <c r="C6" s="6">
        <v>42750</v>
      </c>
      <c r="D6" s="7" t="s">
        <v>298</v>
      </c>
      <c r="E6" s="7" t="s">
        <v>299</v>
      </c>
      <c r="F6" s="7" t="s">
        <v>294</v>
      </c>
      <c r="G6" s="7">
        <v>1200</v>
      </c>
      <c r="H6" s="7">
        <v>1100</v>
      </c>
      <c r="I6" s="16">
        <f t="shared" ref="I6:I37" si="2">H6/G6</f>
        <v>0.91666666666666663</v>
      </c>
      <c r="J6" s="7">
        <v>1000</v>
      </c>
      <c r="K6" s="16">
        <f t="shared" ref="K6:K37" si="3">J6/H6</f>
        <v>0.90909090909090906</v>
      </c>
      <c r="L6" s="8">
        <v>1200000</v>
      </c>
      <c r="M6" s="7">
        <v>120</v>
      </c>
      <c r="N6" s="7">
        <v>500</v>
      </c>
      <c r="O6" s="16">
        <f t="shared" ref="O6:O37" si="4">N6/H6</f>
        <v>0.45454545454545453</v>
      </c>
      <c r="P6" s="16">
        <f t="shared" ref="P6:P37" si="5">N6/J6</f>
        <v>0.5</v>
      </c>
      <c r="Q6" s="7">
        <v>15</v>
      </c>
      <c r="R6" s="16">
        <f t="shared" ref="R6:R37" si="6">Q6/H6</f>
        <v>1.3636363636363636E-2</v>
      </c>
      <c r="S6" s="7">
        <v>15</v>
      </c>
      <c r="T6" s="16">
        <f t="shared" ref="T6:T37" si="7">S6/H6</f>
        <v>1.3636363636363636E-2</v>
      </c>
    </row>
    <row r="7" spans="2:20" ht="15.75" customHeight="1" x14ac:dyDescent="0.45">
      <c r="B7" s="203"/>
      <c r="C7" s="9">
        <v>42757</v>
      </c>
      <c r="D7" s="10" t="s">
        <v>300</v>
      </c>
      <c r="E7" s="10" t="s">
        <v>301</v>
      </c>
      <c r="F7" s="10" t="s">
        <v>302</v>
      </c>
      <c r="G7" s="10">
        <v>1300</v>
      </c>
      <c r="H7" s="10">
        <v>1200</v>
      </c>
      <c r="I7" s="18">
        <f t="shared" si="2"/>
        <v>0.92307692307692313</v>
      </c>
      <c r="J7" s="10">
        <v>1100</v>
      </c>
      <c r="K7" s="18">
        <f t="shared" si="3"/>
        <v>0.91666666666666663</v>
      </c>
      <c r="L7" s="11">
        <v>1300000</v>
      </c>
      <c r="M7" s="10">
        <v>130</v>
      </c>
      <c r="N7" s="10">
        <v>600</v>
      </c>
      <c r="O7" s="18">
        <f t="shared" si="4"/>
        <v>0.5</v>
      </c>
      <c r="P7" s="18">
        <f t="shared" si="5"/>
        <v>0.54545454545454541</v>
      </c>
      <c r="Q7" s="10">
        <v>20</v>
      </c>
      <c r="R7" s="18">
        <f t="shared" si="6"/>
        <v>1.6666666666666666E-2</v>
      </c>
      <c r="S7" s="10">
        <v>20</v>
      </c>
      <c r="T7" s="18">
        <f t="shared" si="7"/>
        <v>1.6666666666666666E-2</v>
      </c>
    </row>
    <row r="8" spans="2:20" ht="15.75" customHeight="1" x14ac:dyDescent="0.45">
      <c r="B8" s="204"/>
      <c r="C8" s="6">
        <v>42764</v>
      </c>
      <c r="D8" s="7" t="s">
        <v>303</v>
      </c>
      <c r="E8" s="7" t="s">
        <v>304</v>
      </c>
      <c r="F8" s="7" t="s">
        <v>294</v>
      </c>
      <c r="G8" s="7">
        <v>1400</v>
      </c>
      <c r="H8" s="7">
        <v>1300</v>
      </c>
      <c r="I8" s="16">
        <f t="shared" si="2"/>
        <v>0.9285714285714286</v>
      </c>
      <c r="J8" s="7">
        <v>1200</v>
      </c>
      <c r="K8" s="16">
        <f t="shared" si="3"/>
        <v>0.92307692307692313</v>
      </c>
      <c r="L8" s="8">
        <v>1400000</v>
      </c>
      <c r="M8" s="7">
        <v>140</v>
      </c>
      <c r="N8" s="7">
        <v>700</v>
      </c>
      <c r="O8" s="16">
        <f t="shared" si="4"/>
        <v>0.53846153846153844</v>
      </c>
      <c r="P8" s="16">
        <f t="shared" si="5"/>
        <v>0.58333333333333337</v>
      </c>
      <c r="Q8" s="7">
        <v>25</v>
      </c>
      <c r="R8" s="16">
        <f t="shared" si="6"/>
        <v>1.9230769230769232E-2</v>
      </c>
      <c r="S8" s="7">
        <v>25</v>
      </c>
      <c r="T8" s="16">
        <f t="shared" si="7"/>
        <v>1.9230769230769232E-2</v>
      </c>
    </row>
    <row r="9" spans="2:20" ht="15.75" customHeight="1" x14ac:dyDescent="0.45">
      <c r="B9" s="202">
        <v>42767</v>
      </c>
      <c r="C9" s="9">
        <v>42771</v>
      </c>
      <c r="D9" s="10" t="s">
        <v>305</v>
      </c>
      <c r="E9" s="10" t="s">
        <v>306</v>
      </c>
      <c r="F9" s="10" t="s">
        <v>307</v>
      </c>
      <c r="G9" s="10">
        <v>1500</v>
      </c>
      <c r="H9" s="10">
        <v>1400</v>
      </c>
      <c r="I9" s="18">
        <f t="shared" si="2"/>
        <v>0.93333333333333335</v>
      </c>
      <c r="J9" s="10">
        <v>1300</v>
      </c>
      <c r="K9" s="18">
        <f t="shared" si="3"/>
        <v>0.9285714285714286</v>
      </c>
      <c r="L9" s="11">
        <v>1500000</v>
      </c>
      <c r="M9" s="10">
        <v>150</v>
      </c>
      <c r="N9" s="10">
        <v>800</v>
      </c>
      <c r="O9" s="18">
        <f t="shared" si="4"/>
        <v>0.5714285714285714</v>
      </c>
      <c r="P9" s="18">
        <f t="shared" si="5"/>
        <v>0.61538461538461542</v>
      </c>
      <c r="Q9" s="10">
        <v>30</v>
      </c>
      <c r="R9" s="18">
        <f t="shared" si="6"/>
        <v>2.1428571428571429E-2</v>
      </c>
      <c r="S9" s="10">
        <v>30</v>
      </c>
      <c r="T9" s="18">
        <f t="shared" si="7"/>
        <v>2.1428571428571429E-2</v>
      </c>
    </row>
    <row r="10" spans="2:20" ht="15.75" customHeight="1" x14ac:dyDescent="0.45">
      <c r="B10" s="203"/>
      <c r="C10" s="6">
        <v>42778</v>
      </c>
      <c r="D10" s="7" t="s">
        <v>308</v>
      </c>
      <c r="E10" s="7" t="s">
        <v>293</v>
      </c>
      <c r="F10" s="7" t="s">
        <v>294</v>
      </c>
      <c r="G10" s="7">
        <v>1600</v>
      </c>
      <c r="H10" s="7">
        <v>1500</v>
      </c>
      <c r="I10" s="16">
        <f t="shared" si="2"/>
        <v>0.9375</v>
      </c>
      <c r="J10" s="7">
        <v>1400</v>
      </c>
      <c r="K10" s="16">
        <f t="shared" si="3"/>
        <v>0.93333333333333335</v>
      </c>
      <c r="L10" s="8">
        <v>1600000</v>
      </c>
      <c r="M10" s="7">
        <v>160</v>
      </c>
      <c r="N10" s="7">
        <v>900</v>
      </c>
      <c r="O10" s="16">
        <f t="shared" si="4"/>
        <v>0.6</v>
      </c>
      <c r="P10" s="16">
        <f t="shared" si="5"/>
        <v>0.6428571428571429</v>
      </c>
      <c r="Q10" s="7">
        <v>35</v>
      </c>
      <c r="R10" s="16">
        <f t="shared" si="6"/>
        <v>2.3333333333333334E-2</v>
      </c>
      <c r="S10" s="7">
        <v>35</v>
      </c>
      <c r="T10" s="16">
        <f t="shared" si="7"/>
        <v>2.3333333333333334E-2</v>
      </c>
    </row>
    <row r="11" spans="2:20" ht="15.75" customHeight="1" x14ac:dyDescent="0.45">
      <c r="B11" s="203"/>
      <c r="C11" s="9">
        <v>42785</v>
      </c>
      <c r="D11" s="10" t="s">
        <v>309</v>
      </c>
      <c r="E11" s="10" t="s">
        <v>296</v>
      </c>
      <c r="F11" s="10" t="s">
        <v>297</v>
      </c>
      <c r="G11" s="10">
        <v>1700</v>
      </c>
      <c r="H11" s="10">
        <v>1600</v>
      </c>
      <c r="I11" s="18">
        <f t="shared" si="2"/>
        <v>0.94117647058823528</v>
      </c>
      <c r="J11" s="10">
        <v>1500</v>
      </c>
      <c r="K11" s="18">
        <f t="shared" si="3"/>
        <v>0.9375</v>
      </c>
      <c r="L11" s="11">
        <v>1700000</v>
      </c>
      <c r="M11" s="10">
        <v>170</v>
      </c>
      <c r="N11" s="10">
        <v>1000</v>
      </c>
      <c r="O11" s="18">
        <f t="shared" si="4"/>
        <v>0.625</v>
      </c>
      <c r="P11" s="18">
        <f t="shared" si="5"/>
        <v>0.66666666666666663</v>
      </c>
      <c r="Q11" s="10">
        <v>40</v>
      </c>
      <c r="R11" s="18">
        <f t="shared" si="6"/>
        <v>2.5000000000000001E-2</v>
      </c>
      <c r="S11" s="10">
        <v>40</v>
      </c>
      <c r="T11" s="18">
        <f t="shared" si="7"/>
        <v>2.5000000000000001E-2</v>
      </c>
    </row>
    <row r="12" spans="2:20" ht="15.75" customHeight="1" x14ac:dyDescent="0.45">
      <c r="B12" s="204"/>
      <c r="C12" s="6">
        <v>42792</v>
      </c>
      <c r="D12" s="7" t="s">
        <v>310</v>
      </c>
      <c r="E12" s="7" t="s">
        <v>299</v>
      </c>
      <c r="F12" s="7" t="s">
        <v>294</v>
      </c>
      <c r="G12" s="7">
        <v>1800</v>
      </c>
      <c r="H12" s="7">
        <v>1700</v>
      </c>
      <c r="I12" s="16">
        <f t="shared" si="2"/>
        <v>0.94444444444444442</v>
      </c>
      <c r="J12" s="7">
        <v>1600</v>
      </c>
      <c r="K12" s="16">
        <f t="shared" si="3"/>
        <v>0.94117647058823528</v>
      </c>
      <c r="L12" s="8">
        <v>1800000</v>
      </c>
      <c r="M12" s="7">
        <v>180</v>
      </c>
      <c r="N12" s="7">
        <v>1100</v>
      </c>
      <c r="O12" s="16">
        <f t="shared" si="4"/>
        <v>0.6470588235294118</v>
      </c>
      <c r="P12" s="16">
        <f t="shared" si="5"/>
        <v>0.6875</v>
      </c>
      <c r="Q12" s="7">
        <v>45</v>
      </c>
      <c r="R12" s="16">
        <f t="shared" si="6"/>
        <v>2.6470588235294117E-2</v>
      </c>
      <c r="S12" s="7">
        <v>45</v>
      </c>
      <c r="T12" s="16">
        <f t="shared" si="7"/>
        <v>2.6470588235294117E-2</v>
      </c>
    </row>
    <row r="13" spans="2:20" ht="15.75" customHeight="1" x14ac:dyDescent="0.45">
      <c r="B13" s="202">
        <v>42795</v>
      </c>
      <c r="C13" s="9">
        <v>42799</v>
      </c>
      <c r="D13" s="10" t="s">
        <v>311</v>
      </c>
      <c r="E13" s="10" t="s">
        <v>301</v>
      </c>
      <c r="F13" s="10" t="s">
        <v>302</v>
      </c>
      <c r="G13" s="10">
        <v>1900</v>
      </c>
      <c r="H13" s="10">
        <v>1800</v>
      </c>
      <c r="I13" s="18">
        <f t="shared" si="2"/>
        <v>0.94736842105263153</v>
      </c>
      <c r="J13" s="10">
        <v>1700</v>
      </c>
      <c r="K13" s="18">
        <f t="shared" si="3"/>
        <v>0.94444444444444442</v>
      </c>
      <c r="L13" s="11">
        <v>1900000</v>
      </c>
      <c r="M13" s="10">
        <v>190</v>
      </c>
      <c r="N13" s="10">
        <v>1200</v>
      </c>
      <c r="O13" s="18">
        <f t="shared" si="4"/>
        <v>0.66666666666666663</v>
      </c>
      <c r="P13" s="18">
        <f t="shared" si="5"/>
        <v>0.70588235294117652</v>
      </c>
      <c r="Q13" s="10">
        <v>50</v>
      </c>
      <c r="R13" s="18">
        <f t="shared" si="6"/>
        <v>2.7777777777777776E-2</v>
      </c>
      <c r="S13" s="10">
        <v>50</v>
      </c>
      <c r="T13" s="18">
        <f t="shared" si="7"/>
        <v>2.7777777777777776E-2</v>
      </c>
    </row>
    <row r="14" spans="2:20" ht="15.75" customHeight="1" x14ac:dyDescent="0.45">
      <c r="B14" s="205"/>
      <c r="C14" s="6">
        <v>42806</v>
      </c>
      <c r="D14" s="7" t="s">
        <v>312</v>
      </c>
      <c r="E14" s="7" t="s">
        <v>304</v>
      </c>
      <c r="F14" s="7" t="s">
        <v>294</v>
      </c>
      <c r="G14" s="7">
        <v>2000</v>
      </c>
      <c r="H14" s="7">
        <v>1900</v>
      </c>
      <c r="I14" s="16">
        <f t="shared" si="2"/>
        <v>0.95</v>
      </c>
      <c r="J14" s="7">
        <v>1800</v>
      </c>
      <c r="K14" s="16">
        <f t="shared" si="3"/>
        <v>0.94736842105263153</v>
      </c>
      <c r="L14" s="8">
        <v>2000000</v>
      </c>
      <c r="M14" s="7">
        <v>200</v>
      </c>
      <c r="N14" s="7">
        <v>1300</v>
      </c>
      <c r="O14" s="16">
        <f t="shared" si="4"/>
        <v>0.68421052631578949</v>
      </c>
      <c r="P14" s="16">
        <f t="shared" si="5"/>
        <v>0.72222222222222221</v>
      </c>
      <c r="Q14" s="7">
        <v>55</v>
      </c>
      <c r="R14" s="16">
        <f t="shared" si="6"/>
        <v>2.8947368421052631E-2</v>
      </c>
      <c r="S14" s="7">
        <v>55</v>
      </c>
      <c r="T14" s="16">
        <f t="shared" si="7"/>
        <v>2.8947368421052631E-2</v>
      </c>
    </row>
    <row r="15" spans="2:20" ht="15.75" customHeight="1" x14ac:dyDescent="0.45">
      <c r="B15" s="205"/>
      <c r="C15" s="9">
        <v>42813</v>
      </c>
      <c r="D15" s="10" t="s">
        <v>313</v>
      </c>
      <c r="E15" s="10" t="s">
        <v>306</v>
      </c>
      <c r="F15" s="10" t="s">
        <v>307</v>
      </c>
      <c r="G15" s="10">
        <v>2100</v>
      </c>
      <c r="H15" s="10">
        <v>2000</v>
      </c>
      <c r="I15" s="18">
        <f t="shared" si="2"/>
        <v>0.95238095238095233</v>
      </c>
      <c r="J15" s="10">
        <v>1900</v>
      </c>
      <c r="K15" s="18">
        <f t="shared" si="3"/>
        <v>0.95</v>
      </c>
      <c r="L15" s="11">
        <v>2100000</v>
      </c>
      <c r="M15" s="10">
        <v>210</v>
      </c>
      <c r="N15" s="10">
        <v>1400</v>
      </c>
      <c r="O15" s="18">
        <f t="shared" si="4"/>
        <v>0.7</v>
      </c>
      <c r="P15" s="18">
        <f t="shared" si="5"/>
        <v>0.73684210526315785</v>
      </c>
      <c r="Q15" s="10">
        <v>60</v>
      </c>
      <c r="R15" s="18">
        <f t="shared" si="6"/>
        <v>0.03</v>
      </c>
      <c r="S15" s="10">
        <v>60</v>
      </c>
      <c r="T15" s="18">
        <f t="shared" si="7"/>
        <v>0.03</v>
      </c>
    </row>
    <row r="16" spans="2:20" ht="15.75" customHeight="1" x14ac:dyDescent="0.45">
      <c r="B16" s="205"/>
      <c r="C16" s="6">
        <v>42820</v>
      </c>
      <c r="D16" s="7" t="s">
        <v>314</v>
      </c>
      <c r="E16" s="7" t="s">
        <v>293</v>
      </c>
      <c r="F16" s="7" t="s">
        <v>294</v>
      </c>
      <c r="G16" s="7">
        <v>2200</v>
      </c>
      <c r="H16" s="7">
        <v>2100</v>
      </c>
      <c r="I16" s="16">
        <f t="shared" si="2"/>
        <v>0.95454545454545459</v>
      </c>
      <c r="J16" s="7">
        <v>2000</v>
      </c>
      <c r="K16" s="16">
        <f t="shared" si="3"/>
        <v>0.95238095238095233</v>
      </c>
      <c r="L16" s="8">
        <v>2200000</v>
      </c>
      <c r="M16" s="7">
        <v>220</v>
      </c>
      <c r="N16" s="7">
        <v>1500</v>
      </c>
      <c r="O16" s="16">
        <f t="shared" si="4"/>
        <v>0.7142857142857143</v>
      </c>
      <c r="P16" s="16">
        <f t="shared" si="5"/>
        <v>0.75</v>
      </c>
      <c r="Q16" s="7">
        <v>65</v>
      </c>
      <c r="R16" s="16">
        <f t="shared" si="6"/>
        <v>3.0952380952380953E-2</v>
      </c>
      <c r="S16" s="7">
        <v>65</v>
      </c>
      <c r="T16" s="16">
        <f t="shared" si="7"/>
        <v>3.0952380952380953E-2</v>
      </c>
    </row>
    <row r="17" spans="2:20" ht="15.75" customHeight="1" x14ac:dyDescent="0.45">
      <c r="B17" s="205">
        <v>42826</v>
      </c>
      <c r="C17" s="9">
        <v>42827</v>
      </c>
      <c r="D17" s="10" t="s">
        <v>315</v>
      </c>
      <c r="E17" s="10" t="s">
        <v>296</v>
      </c>
      <c r="F17" s="10" t="s">
        <v>297</v>
      </c>
      <c r="G17" s="10">
        <v>2300</v>
      </c>
      <c r="H17" s="10">
        <v>2200</v>
      </c>
      <c r="I17" s="18">
        <f t="shared" si="2"/>
        <v>0.95652173913043481</v>
      </c>
      <c r="J17" s="10">
        <v>2100</v>
      </c>
      <c r="K17" s="18">
        <f t="shared" si="3"/>
        <v>0.95454545454545459</v>
      </c>
      <c r="L17" s="11">
        <v>2300000</v>
      </c>
      <c r="M17" s="10">
        <v>230</v>
      </c>
      <c r="N17" s="10">
        <v>1600</v>
      </c>
      <c r="O17" s="18">
        <f t="shared" si="4"/>
        <v>0.72727272727272729</v>
      </c>
      <c r="P17" s="18">
        <f t="shared" si="5"/>
        <v>0.76190476190476186</v>
      </c>
      <c r="Q17" s="10">
        <v>70</v>
      </c>
      <c r="R17" s="18">
        <f t="shared" si="6"/>
        <v>3.1818181818181815E-2</v>
      </c>
      <c r="S17" s="10">
        <v>70</v>
      </c>
      <c r="T17" s="18">
        <f t="shared" si="7"/>
        <v>3.1818181818181815E-2</v>
      </c>
    </row>
    <row r="18" spans="2:20" ht="15.75" customHeight="1" x14ac:dyDescent="0.45">
      <c r="B18" s="205"/>
      <c r="C18" s="6">
        <v>42834</v>
      </c>
      <c r="D18" s="7" t="s">
        <v>316</v>
      </c>
      <c r="E18" s="7" t="s">
        <v>299</v>
      </c>
      <c r="F18" s="7" t="s">
        <v>294</v>
      </c>
      <c r="G18" s="7">
        <v>2400</v>
      </c>
      <c r="H18" s="7">
        <v>2300</v>
      </c>
      <c r="I18" s="16">
        <f t="shared" si="2"/>
        <v>0.95833333333333337</v>
      </c>
      <c r="J18" s="7">
        <v>2200</v>
      </c>
      <c r="K18" s="16">
        <f t="shared" si="3"/>
        <v>0.95652173913043481</v>
      </c>
      <c r="L18" s="8">
        <v>2400000</v>
      </c>
      <c r="M18" s="7">
        <v>240</v>
      </c>
      <c r="N18" s="7">
        <v>1700</v>
      </c>
      <c r="O18" s="16">
        <f t="shared" si="4"/>
        <v>0.73913043478260865</v>
      </c>
      <c r="P18" s="16">
        <f t="shared" si="5"/>
        <v>0.77272727272727271</v>
      </c>
      <c r="Q18" s="7">
        <v>75</v>
      </c>
      <c r="R18" s="16">
        <f t="shared" si="6"/>
        <v>3.2608695652173912E-2</v>
      </c>
      <c r="S18" s="7">
        <v>75</v>
      </c>
      <c r="T18" s="16">
        <f t="shared" si="7"/>
        <v>3.2608695652173912E-2</v>
      </c>
    </row>
    <row r="19" spans="2:20" ht="15.75" customHeight="1" x14ac:dyDescent="0.45">
      <c r="B19" s="205"/>
      <c r="C19" s="9">
        <v>42841</v>
      </c>
      <c r="D19" s="10" t="s">
        <v>317</v>
      </c>
      <c r="E19" s="10" t="s">
        <v>301</v>
      </c>
      <c r="F19" s="10" t="s">
        <v>302</v>
      </c>
      <c r="G19" s="10">
        <v>2500</v>
      </c>
      <c r="H19" s="10">
        <v>2400</v>
      </c>
      <c r="I19" s="18">
        <f t="shared" si="2"/>
        <v>0.96</v>
      </c>
      <c r="J19" s="10">
        <v>2300</v>
      </c>
      <c r="K19" s="18">
        <f t="shared" si="3"/>
        <v>0.95833333333333337</v>
      </c>
      <c r="L19" s="11">
        <v>2500000</v>
      </c>
      <c r="M19" s="10">
        <v>250</v>
      </c>
      <c r="N19" s="10">
        <v>1800</v>
      </c>
      <c r="O19" s="18">
        <f t="shared" si="4"/>
        <v>0.75</v>
      </c>
      <c r="P19" s="18">
        <f t="shared" si="5"/>
        <v>0.78260869565217395</v>
      </c>
      <c r="Q19" s="10">
        <v>80</v>
      </c>
      <c r="R19" s="18">
        <f t="shared" si="6"/>
        <v>3.3333333333333333E-2</v>
      </c>
      <c r="S19" s="10">
        <v>80</v>
      </c>
      <c r="T19" s="18">
        <f t="shared" si="7"/>
        <v>3.3333333333333333E-2</v>
      </c>
    </row>
    <row r="20" spans="2:20" ht="15.75" customHeight="1" x14ac:dyDescent="0.45">
      <c r="B20" s="205"/>
      <c r="C20" s="6">
        <v>42848</v>
      </c>
      <c r="D20" s="7" t="s">
        <v>318</v>
      </c>
      <c r="E20" s="7" t="s">
        <v>304</v>
      </c>
      <c r="F20" s="7" t="s">
        <v>294</v>
      </c>
      <c r="G20" s="7">
        <v>2600</v>
      </c>
      <c r="H20" s="7">
        <v>2500</v>
      </c>
      <c r="I20" s="16">
        <f t="shared" si="2"/>
        <v>0.96153846153846156</v>
      </c>
      <c r="J20" s="7">
        <v>2400</v>
      </c>
      <c r="K20" s="16">
        <f t="shared" si="3"/>
        <v>0.96</v>
      </c>
      <c r="L20" s="8">
        <v>2600000</v>
      </c>
      <c r="M20" s="7">
        <v>260</v>
      </c>
      <c r="N20" s="7">
        <v>1900</v>
      </c>
      <c r="O20" s="16">
        <f t="shared" si="4"/>
        <v>0.76</v>
      </c>
      <c r="P20" s="16">
        <f t="shared" si="5"/>
        <v>0.79166666666666663</v>
      </c>
      <c r="Q20" s="7">
        <v>85</v>
      </c>
      <c r="R20" s="16">
        <f t="shared" si="6"/>
        <v>3.4000000000000002E-2</v>
      </c>
      <c r="S20" s="7">
        <v>85</v>
      </c>
      <c r="T20" s="16">
        <f t="shared" si="7"/>
        <v>3.4000000000000002E-2</v>
      </c>
    </row>
    <row r="21" spans="2:20" ht="15.75" customHeight="1" x14ac:dyDescent="0.45">
      <c r="B21" s="206"/>
      <c r="C21" s="9">
        <v>42855</v>
      </c>
      <c r="D21" s="10" t="s">
        <v>319</v>
      </c>
      <c r="E21" s="10" t="s">
        <v>306</v>
      </c>
      <c r="F21" s="10" t="s">
        <v>307</v>
      </c>
      <c r="G21" s="10">
        <v>2700</v>
      </c>
      <c r="H21" s="10">
        <v>2600</v>
      </c>
      <c r="I21" s="18">
        <f t="shared" si="2"/>
        <v>0.96296296296296291</v>
      </c>
      <c r="J21" s="10">
        <v>2500</v>
      </c>
      <c r="K21" s="18">
        <f t="shared" si="3"/>
        <v>0.96153846153846156</v>
      </c>
      <c r="L21" s="11">
        <v>2700000</v>
      </c>
      <c r="M21" s="10">
        <v>270</v>
      </c>
      <c r="N21" s="10">
        <v>2000</v>
      </c>
      <c r="O21" s="18">
        <f t="shared" si="4"/>
        <v>0.76923076923076927</v>
      </c>
      <c r="P21" s="18">
        <f t="shared" si="5"/>
        <v>0.8</v>
      </c>
      <c r="Q21" s="10">
        <v>90</v>
      </c>
      <c r="R21" s="18">
        <f t="shared" si="6"/>
        <v>3.4615384615384617E-2</v>
      </c>
      <c r="S21" s="10">
        <v>90</v>
      </c>
      <c r="T21" s="18">
        <f t="shared" si="7"/>
        <v>3.4615384615384617E-2</v>
      </c>
    </row>
    <row r="22" spans="2:20" ht="15.75" customHeight="1" x14ac:dyDescent="0.45">
      <c r="B22" s="202">
        <v>42856</v>
      </c>
      <c r="C22" s="6">
        <v>42862</v>
      </c>
      <c r="D22" s="7" t="s">
        <v>320</v>
      </c>
      <c r="E22" s="7" t="s">
        <v>293</v>
      </c>
      <c r="F22" s="7" t="s">
        <v>294</v>
      </c>
      <c r="G22" s="7">
        <v>2800</v>
      </c>
      <c r="H22" s="7">
        <v>2700</v>
      </c>
      <c r="I22" s="16">
        <f t="shared" si="2"/>
        <v>0.9642857142857143</v>
      </c>
      <c r="J22" s="7">
        <v>2600</v>
      </c>
      <c r="K22" s="16">
        <f t="shared" si="3"/>
        <v>0.96296296296296291</v>
      </c>
      <c r="L22" s="8">
        <v>2800000</v>
      </c>
      <c r="M22" s="7">
        <v>280</v>
      </c>
      <c r="N22" s="7">
        <v>2100</v>
      </c>
      <c r="O22" s="16">
        <f t="shared" si="4"/>
        <v>0.77777777777777779</v>
      </c>
      <c r="P22" s="16">
        <f t="shared" si="5"/>
        <v>0.80769230769230771</v>
      </c>
      <c r="Q22" s="7">
        <v>95</v>
      </c>
      <c r="R22" s="16">
        <f t="shared" si="6"/>
        <v>3.5185185185185187E-2</v>
      </c>
      <c r="S22" s="7">
        <v>95</v>
      </c>
      <c r="T22" s="16">
        <f t="shared" si="7"/>
        <v>3.5185185185185187E-2</v>
      </c>
    </row>
    <row r="23" spans="2:20" ht="15.75" customHeight="1" x14ac:dyDescent="0.45">
      <c r="B23" s="205"/>
      <c r="C23" s="9">
        <v>42869</v>
      </c>
      <c r="D23" s="10" t="s">
        <v>321</v>
      </c>
      <c r="E23" s="10" t="s">
        <v>296</v>
      </c>
      <c r="F23" s="10" t="s">
        <v>297</v>
      </c>
      <c r="G23" s="10">
        <v>2900</v>
      </c>
      <c r="H23" s="10">
        <v>2800</v>
      </c>
      <c r="I23" s="18">
        <f t="shared" si="2"/>
        <v>0.96551724137931039</v>
      </c>
      <c r="J23" s="10">
        <v>2700</v>
      </c>
      <c r="K23" s="18">
        <f t="shared" si="3"/>
        <v>0.9642857142857143</v>
      </c>
      <c r="L23" s="11">
        <v>2900000</v>
      </c>
      <c r="M23" s="10">
        <v>290</v>
      </c>
      <c r="N23" s="10">
        <v>2200</v>
      </c>
      <c r="O23" s="18">
        <f t="shared" si="4"/>
        <v>0.7857142857142857</v>
      </c>
      <c r="P23" s="18">
        <f t="shared" si="5"/>
        <v>0.81481481481481477</v>
      </c>
      <c r="Q23" s="10">
        <v>100</v>
      </c>
      <c r="R23" s="18">
        <f t="shared" si="6"/>
        <v>3.5714285714285712E-2</v>
      </c>
      <c r="S23" s="10">
        <v>100</v>
      </c>
      <c r="T23" s="18">
        <f t="shared" si="7"/>
        <v>3.5714285714285712E-2</v>
      </c>
    </row>
    <row r="24" spans="2:20" ht="15.75" customHeight="1" x14ac:dyDescent="0.45">
      <c r="B24" s="205"/>
      <c r="C24" s="6">
        <v>42876</v>
      </c>
      <c r="D24" s="7" t="s">
        <v>322</v>
      </c>
      <c r="E24" s="7" t="s">
        <v>299</v>
      </c>
      <c r="F24" s="7" t="s">
        <v>294</v>
      </c>
      <c r="G24" s="7">
        <v>3000</v>
      </c>
      <c r="H24" s="7">
        <v>2900</v>
      </c>
      <c r="I24" s="16">
        <f t="shared" si="2"/>
        <v>0.96666666666666667</v>
      </c>
      <c r="J24" s="7">
        <v>2800</v>
      </c>
      <c r="K24" s="16">
        <f t="shared" si="3"/>
        <v>0.96551724137931039</v>
      </c>
      <c r="L24" s="8">
        <v>3000000</v>
      </c>
      <c r="M24" s="7">
        <v>300</v>
      </c>
      <c r="N24" s="7">
        <v>2300</v>
      </c>
      <c r="O24" s="16">
        <f t="shared" si="4"/>
        <v>0.7931034482758621</v>
      </c>
      <c r="P24" s="16">
        <f t="shared" si="5"/>
        <v>0.8214285714285714</v>
      </c>
      <c r="Q24" s="7">
        <v>105</v>
      </c>
      <c r="R24" s="16">
        <f t="shared" si="6"/>
        <v>3.6206896551724141E-2</v>
      </c>
      <c r="S24" s="7">
        <v>105</v>
      </c>
      <c r="T24" s="16">
        <f t="shared" si="7"/>
        <v>3.6206896551724141E-2</v>
      </c>
    </row>
    <row r="25" spans="2:20" ht="15.75" customHeight="1" x14ac:dyDescent="0.45">
      <c r="B25" s="205"/>
      <c r="C25" s="9">
        <v>42883</v>
      </c>
      <c r="D25" s="10" t="s">
        <v>323</v>
      </c>
      <c r="E25" s="10" t="s">
        <v>301</v>
      </c>
      <c r="F25" s="10" t="s">
        <v>302</v>
      </c>
      <c r="G25" s="10">
        <v>3100</v>
      </c>
      <c r="H25" s="10">
        <v>3000</v>
      </c>
      <c r="I25" s="18">
        <f t="shared" si="2"/>
        <v>0.967741935483871</v>
      </c>
      <c r="J25" s="10">
        <v>2900</v>
      </c>
      <c r="K25" s="18">
        <f t="shared" si="3"/>
        <v>0.96666666666666667</v>
      </c>
      <c r="L25" s="11">
        <v>3100000</v>
      </c>
      <c r="M25" s="10">
        <v>310</v>
      </c>
      <c r="N25" s="10">
        <v>2400</v>
      </c>
      <c r="O25" s="18">
        <f t="shared" si="4"/>
        <v>0.8</v>
      </c>
      <c r="P25" s="18">
        <f t="shared" si="5"/>
        <v>0.82758620689655171</v>
      </c>
      <c r="Q25" s="10">
        <v>110</v>
      </c>
      <c r="R25" s="18">
        <f t="shared" si="6"/>
        <v>3.6666666666666667E-2</v>
      </c>
      <c r="S25" s="10">
        <v>110</v>
      </c>
      <c r="T25" s="18">
        <f t="shared" si="7"/>
        <v>3.6666666666666667E-2</v>
      </c>
    </row>
    <row r="26" spans="2:20" ht="15.75" customHeight="1" x14ac:dyDescent="0.45">
      <c r="B26" s="205">
        <v>42887</v>
      </c>
      <c r="C26" s="6">
        <v>42890</v>
      </c>
      <c r="D26" s="7" t="s">
        <v>324</v>
      </c>
      <c r="E26" s="7" t="s">
        <v>304</v>
      </c>
      <c r="F26" s="7" t="s">
        <v>294</v>
      </c>
      <c r="G26" s="7">
        <v>3200</v>
      </c>
      <c r="H26" s="7">
        <v>3100</v>
      </c>
      <c r="I26" s="16">
        <f t="shared" si="2"/>
        <v>0.96875</v>
      </c>
      <c r="J26" s="7">
        <v>3000</v>
      </c>
      <c r="K26" s="16">
        <f t="shared" si="3"/>
        <v>0.967741935483871</v>
      </c>
      <c r="L26" s="8">
        <v>3200000</v>
      </c>
      <c r="M26" s="7">
        <v>320</v>
      </c>
      <c r="N26" s="7">
        <v>2500</v>
      </c>
      <c r="O26" s="16">
        <f t="shared" si="4"/>
        <v>0.80645161290322576</v>
      </c>
      <c r="P26" s="16">
        <f t="shared" si="5"/>
        <v>0.83333333333333337</v>
      </c>
      <c r="Q26" s="7">
        <v>115</v>
      </c>
      <c r="R26" s="16">
        <f t="shared" si="6"/>
        <v>3.7096774193548385E-2</v>
      </c>
      <c r="S26" s="7">
        <v>115</v>
      </c>
      <c r="T26" s="16">
        <f t="shared" si="7"/>
        <v>3.7096774193548385E-2</v>
      </c>
    </row>
    <row r="27" spans="2:20" ht="15.75" customHeight="1" x14ac:dyDescent="0.45">
      <c r="B27" s="205"/>
      <c r="C27" s="9">
        <v>42897</v>
      </c>
      <c r="D27" s="10" t="s">
        <v>325</v>
      </c>
      <c r="E27" s="10" t="s">
        <v>306</v>
      </c>
      <c r="F27" s="10" t="s">
        <v>307</v>
      </c>
      <c r="G27" s="10">
        <v>3300</v>
      </c>
      <c r="H27" s="10">
        <v>3200</v>
      </c>
      <c r="I27" s="18">
        <f t="shared" si="2"/>
        <v>0.96969696969696972</v>
      </c>
      <c r="J27" s="10">
        <v>3100</v>
      </c>
      <c r="K27" s="18">
        <f t="shared" si="3"/>
        <v>0.96875</v>
      </c>
      <c r="L27" s="11">
        <v>3300000</v>
      </c>
      <c r="M27" s="10">
        <v>330</v>
      </c>
      <c r="N27" s="10">
        <v>2600</v>
      </c>
      <c r="O27" s="18">
        <f t="shared" si="4"/>
        <v>0.8125</v>
      </c>
      <c r="P27" s="18">
        <f t="shared" si="5"/>
        <v>0.83870967741935487</v>
      </c>
      <c r="Q27" s="10">
        <v>120</v>
      </c>
      <c r="R27" s="18">
        <f t="shared" si="6"/>
        <v>3.7499999999999999E-2</v>
      </c>
      <c r="S27" s="10">
        <v>120</v>
      </c>
      <c r="T27" s="18">
        <f t="shared" si="7"/>
        <v>3.7499999999999999E-2</v>
      </c>
    </row>
    <row r="28" spans="2:20" ht="15.75" customHeight="1" x14ac:dyDescent="0.45">
      <c r="B28" s="205"/>
      <c r="C28" s="6">
        <v>42904</v>
      </c>
      <c r="D28" s="7" t="s">
        <v>326</v>
      </c>
      <c r="E28" s="7" t="s">
        <v>293</v>
      </c>
      <c r="F28" s="7" t="s">
        <v>294</v>
      </c>
      <c r="G28" s="7">
        <v>3400</v>
      </c>
      <c r="H28" s="7">
        <v>3300</v>
      </c>
      <c r="I28" s="16">
        <f t="shared" si="2"/>
        <v>0.97058823529411764</v>
      </c>
      <c r="J28" s="7">
        <v>3200</v>
      </c>
      <c r="K28" s="16">
        <f t="shared" si="3"/>
        <v>0.96969696969696972</v>
      </c>
      <c r="L28" s="8">
        <v>3400000</v>
      </c>
      <c r="M28" s="7">
        <v>340</v>
      </c>
      <c r="N28" s="7">
        <v>2700</v>
      </c>
      <c r="O28" s="16">
        <f t="shared" si="4"/>
        <v>0.81818181818181823</v>
      </c>
      <c r="P28" s="16">
        <f t="shared" si="5"/>
        <v>0.84375</v>
      </c>
      <c r="Q28" s="7">
        <v>125</v>
      </c>
      <c r="R28" s="16">
        <f t="shared" si="6"/>
        <v>3.787878787878788E-2</v>
      </c>
      <c r="S28" s="7">
        <v>125</v>
      </c>
      <c r="T28" s="16">
        <f t="shared" si="7"/>
        <v>3.787878787878788E-2</v>
      </c>
    </row>
    <row r="29" spans="2:20" ht="15.75" customHeight="1" x14ac:dyDescent="0.45">
      <c r="B29" s="205"/>
      <c r="C29" s="9">
        <v>42911</v>
      </c>
      <c r="D29" s="10" t="s">
        <v>327</v>
      </c>
      <c r="E29" s="10" t="s">
        <v>296</v>
      </c>
      <c r="F29" s="10" t="s">
        <v>297</v>
      </c>
      <c r="G29" s="10">
        <v>3500</v>
      </c>
      <c r="H29" s="10">
        <v>3400</v>
      </c>
      <c r="I29" s="18">
        <f t="shared" si="2"/>
        <v>0.97142857142857142</v>
      </c>
      <c r="J29" s="10">
        <v>3300</v>
      </c>
      <c r="K29" s="18">
        <f t="shared" si="3"/>
        <v>0.97058823529411764</v>
      </c>
      <c r="L29" s="11">
        <v>3500000</v>
      </c>
      <c r="M29" s="10">
        <v>350</v>
      </c>
      <c r="N29" s="10">
        <v>2800</v>
      </c>
      <c r="O29" s="18">
        <f t="shared" si="4"/>
        <v>0.82352941176470584</v>
      </c>
      <c r="P29" s="18">
        <f t="shared" si="5"/>
        <v>0.84848484848484851</v>
      </c>
      <c r="Q29" s="10">
        <v>130</v>
      </c>
      <c r="R29" s="18">
        <f t="shared" si="6"/>
        <v>3.8235294117647062E-2</v>
      </c>
      <c r="S29" s="10">
        <v>130</v>
      </c>
      <c r="T29" s="18">
        <f t="shared" si="7"/>
        <v>3.8235294117647062E-2</v>
      </c>
    </row>
    <row r="30" spans="2:20" ht="15.75" customHeight="1" x14ac:dyDescent="0.45">
      <c r="B30" s="12"/>
      <c r="C30" s="6">
        <v>42918</v>
      </c>
      <c r="D30" s="7" t="s">
        <v>328</v>
      </c>
      <c r="E30" s="7" t="s">
        <v>299</v>
      </c>
      <c r="F30" s="7" t="s">
        <v>294</v>
      </c>
      <c r="G30" s="7">
        <v>3600</v>
      </c>
      <c r="H30" s="7">
        <v>3500</v>
      </c>
      <c r="I30" s="16">
        <f t="shared" si="2"/>
        <v>0.97222222222222221</v>
      </c>
      <c r="J30" s="7">
        <v>3400</v>
      </c>
      <c r="K30" s="16">
        <f t="shared" si="3"/>
        <v>0.97142857142857142</v>
      </c>
      <c r="L30" s="8">
        <v>3600000</v>
      </c>
      <c r="M30" s="7">
        <v>360</v>
      </c>
      <c r="N30" s="7">
        <v>2900</v>
      </c>
      <c r="O30" s="16">
        <f t="shared" si="4"/>
        <v>0.82857142857142863</v>
      </c>
      <c r="P30" s="16">
        <f t="shared" si="5"/>
        <v>0.8529411764705882</v>
      </c>
      <c r="Q30" s="7">
        <v>135</v>
      </c>
      <c r="R30" s="16">
        <f t="shared" si="6"/>
        <v>3.8571428571428569E-2</v>
      </c>
      <c r="S30" s="7">
        <v>135</v>
      </c>
      <c r="T30" s="16">
        <f t="shared" si="7"/>
        <v>3.8571428571428569E-2</v>
      </c>
    </row>
    <row r="31" spans="2:20" ht="15.75" customHeight="1" x14ac:dyDescent="0.45">
      <c r="B31" s="202">
        <v>42917</v>
      </c>
      <c r="C31" s="9">
        <v>42925</v>
      </c>
      <c r="D31" s="10" t="s">
        <v>329</v>
      </c>
      <c r="E31" s="10" t="s">
        <v>301</v>
      </c>
      <c r="F31" s="10" t="s">
        <v>302</v>
      </c>
      <c r="G31" s="10">
        <v>3700</v>
      </c>
      <c r="H31" s="10">
        <v>3600</v>
      </c>
      <c r="I31" s="18">
        <f t="shared" si="2"/>
        <v>0.97297297297297303</v>
      </c>
      <c r="J31" s="10">
        <v>3500</v>
      </c>
      <c r="K31" s="18">
        <f t="shared" si="3"/>
        <v>0.97222222222222221</v>
      </c>
      <c r="L31" s="11">
        <v>3700000</v>
      </c>
      <c r="M31" s="10">
        <v>370</v>
      </c>
      <c r="N31" s="10">
        <v>3000</v>
      </c>
      <c r="O31" s="18">
        <f t="shared" si="4"/>
        <v>0.83333333333333337</v>
      </c>
      <c r="P31" s="18">
        <f t="shared" si="5"/>
        <v>0.8571428571428571</v>
      </c>
      <c r="Q31" s="10">
        <v>140</v>
      </c>
      <c r="R31" s="18">
        <f t="shared" si="6"/>
        <v>3.888888888888889E-2</v>
      </c>
      <c r="S31" s="10">
        <v>140</v>
      </c>
      <c r="T31" s="18">
        <f t="shared" si="7"/>
        <v>3.888888888888889E-2</v>
      </c>
    </row>
    <row r="32" spans="2:20" ht="15.75" customHeight="1" x14ac:dyDescent="0.45">
      <c r="B32" s="205"/>
      <c r="C32" s="6">
        <v>42932</v>
      </c>
      <c r="D32" s="7" t="s">
        <v>330</v>
      </c>
      <c r="E32" s="7" t="s">
        <v>304</v>
      </c>
      <c r="F32" s="7" t="s">
        <v>294</v>
      </c>
      <c r="G32" s="7">
        <v>3800</v>
      </c>
      <c r="H32" s="7">
        <v>3700</v>
      </c>
      <c r="I32" s="16">
        <f t="shared" si="2"/>
        <v>0.97368421052631582</v>
      </c>
      <c r="J32" s="7">
        <v>3600</v>
      </c>
      <c r="K32" s="16">
        <f t="shared" si="3"/>
        <v>0.97297297297297303</v>
      </c>
      <c r="L32" s="8">
        <v>3800000</v>
      </c>
      <c r="M32" s="7">
        <v>380</v>
      </c>
      <c r="N32" s="7">
        <v>3100</v>
      </c>
      <c r="O32" s="16">
        <f t="shared" si="4"/>
        <v>0.83783783783783783</v>
      </c>
      <c r="P32" s="16">
        <f t="shared" si="5"/>
        <v>0.86111111111111116</v>
      </c>
      <c r="Q32" s="7">
        <v>145</v>
      </c>
      <c r="R32" s="16">
        <f t="shared" si="6"/>
        <v>3.9189189189189191E-2</v>
      </c>
      <c r="S32" s="7">
        <v>145</v>
      </c>
      <c r="T32" s="16">
        <f t="shared" si="7"/>
        <v>3.9189189189189191E-2</v>
      </c>
    </row>
    <row r="33" spans="2:20" ht="15.75" customHeight="1" x14ac:dyDescent="0.45">
      <c r="B33" s="205"/>
      <c r="C33" s="9">
        <v>42939</v>
      </c>
      <c r="D33" s="10" t="s">
        <v>331</v>
      </c>
      <c r="E33" s="10" t="s">
        <v>306</v>
      </c>
      <c r="F33" s="10" t="s">
        <v>307</v>
      </c>
      <c r="G33" s="10">
        <v>3900</v>
      </c>
      <c r="H33" s="10">
        <v>3800</v>
      </c>
      <c r="I33" s="18">
        <f t="shared" si="2"/>
        <v>0.97435897435897434</v>
      </c>
      <c r="J33" s="10">
        <v>3700</v>
      </c>
      <c r="K33" s="18">
        <f t="shared" si="3"/>
        <v>0.97368421052631582</v>
      </c>
      <c r="L33" s="11">
        <v>3900000</v>
      </c>
      <c r="M33" s="10">
        <v>390</v>
      </c>
      <c r="N33" s="10">
        <v>3200</v>
      </c>
      <c r="O33" s="18">
        <f t="shared" si="4"/>
        <v>0.84210526315789469</v>
      </c>
      <c r="P33" s="18">
        <f t="shared" si="5"/>
        <v>0.86486486486486491</v>
      </c>
      <c r="Q33" s="10">
        <v>150</v>
      </c>
      <c r="R33" s="18">
        <f t="shared" si="6"/>
        <v>3.9473684210526314E-2</v>
      </c>
      <c r="S33" s="10">
        <v>150</v>
      </c>
      <c r="T33" s="18">
        <f t="shared" si="7"/>
        <v>3.9473684210526314E-2</v>
      </c>
    </row>
    <row r="34" spans="2:20" ht="15.75" customHeight="1" x14ac:dyDescent="0.45">
      <c r="B34" s="205"/>
      <c r="C34" s="6">
        <v>42946</v>
      </c>
      <c r="D34" s="7" t="s">
        <v>332</v>
      </c>
      <c r="E34" s="7" t="s">
        <v>293</v>
      </c>
      <c r="F34" s="7" t="s">
        <v>294</v>
      </c>
      <c r="G34" s="7">
        <v>4000</v>
      </c>
      <c r="H34" s="7">
        <v>3900</v>
      </c>
      <c r="I34" s="16">
        <f t="shared" si="2"/>
        <v>0.97499999999999998</v>
      </c>
      <c r="J34" s="7">
        <v>3800</v>
      </c>
      <c r="K34" s="16">
        <f t="shared" si="3"/>
        <v>0.97435897435897434</v>
      </c>
      <c r="L34" s="8">
        <v>4000000</v>
      </c>
      <c r="M34" s="7">
        <v>400</v>
      </c>
      <c r="N34" s="7">
        <v>3300</v>
      </c>
      <c r="O34" s="16">
        <f t="shared" si="4"/>
        <v>0.84615384615384615</v>
      </c>
      <c r="P34" s="16">
        <f t="shared" si="5"/>
        <v>0.86842105263157898</v>
      </c>
      <c r="Q34" s="7">
        <v>155</v>
      </c>
      <c r="R34" s="16">
        <f t="shared" si="6"/>
        <v>3.9743589743589741E-2</v>
      </c>
      <c r="S34" s="7">
        <v>155</v>
      </c>
      <c r="T34" s="16">
        <f t="shared" si="7"/>
        <v>3.9743589743589741E-2</v>
      </c>
    </row>
    <row r="35" spans="2:20" ht="15.75" customHeight="1" x14ac:dyDescent="0.45">
      <c r="B35" s="205">
        <v>42948</v>
      </c>
      <c r="C35" s="9">
        <v>42953</v>
      </c>
      <c r="D35" s="10" t="s">
        <v>333</v>
      </c>
      <c r="E35" s="10" t="s">
        <v>296</v>
      </c>
      <c r="F35" s="10" t="s">
        <v>297</v>
      </c>
      <c r="G35" s="10">
        <v>4100</v>
      </c>
      <c r="H35" s="10">
        <v>4000</v>
      </c>
      <c r="I35" s="18">
        <f t="shared" si="2"/>
        <v>0.97560975609756095</v>
      </c>
      <c r="J35" s="10">
        <v>3900</v>
      </c>
      <c r="K35" s="18">
        <f t="shared" si="3"/>
        <v>0.97499999999999998</v>
      </c>
      <c r="L35" s="11">
        <v>4100000</v>
      </c>
      <c r="M35" s="10">
        <v>410</v>
      </c>
      <c r="N35" s="10">
        <v>3400</v>
      </c>
      <c r="O35" s="18">
        <f t="shared" si="4"/>
        <v>0.85</v>
      </c>
      <c r="P35" s="18">
        <f t="shared" si="5"/>
        <v>0.87179487179487181</v>
      </c>
      <c r="Q35" s="10">
        <v>160</v>
      </c>
      <c r="R35" s="18">
        <f t="shared" si="6"/>
        <v>0.04</v>
      </c>
      <c r="S35" s="10">
        <v>160</v>
      </c>
      <c r="T35" s="18">
        <f t="shared" si="7"/>
        <v>0.04</v>
      </c>
    </row>
    <row r="36" spans="2:20" ht="15.75" customHeight="1" x14ac:dyDescent="0.45">
      <c r="B36" s="205"/>
      <c r="C36" s="6">
        <v>42960</v>
      </c>
      <c r="D36" s="7" t="s">
        <v>334</v>
      </c>
      <c r="E36" s="7" t="s">
        <v>299</v>
      </c>
      <c r="F36" s="7" t="s">
        <v>294</v>
      </c>
      <c r="G36" s="7">
        <v>4200</v>
      </c>
      <c r="H36" s="7">
        <v>4100</v>
      </c>
      <c r="I36" s="16">
        <f t="shared" si="2"/>
        <v>0.97619047619047616</v>
      </c>
      <c r="J36" s="7">
        <v>4000</v>
      </c>
      <c r="K36" s="16">
        <f t="shared" si="3"/>
        <v>0.97560975609756095</v>
      </c>
      <c r="L36" s="8">
        <v>4200000</v>
      </c>
      <c r="M36" s="7">
        <v>420</v>
      </c>
      <c r="N36" s="7">
        <v>3500</v>
      </c>
      <c r="O36" s="16">
        <f t="shared" si="4"/>
        <v>0.85365853658536583</v>
      </c>
      <c r="P36" s="16">
        <f t="shared" si="5"/>
        <v>0.875</v>
      </c>
      <c r="Q36" s="7">
        <v>165</v>
      </c>
      <c r="R36" s="16">
        <f t="shared" si="6"/>
        <v>4.0243902439024391E-2</v>
      </c>
      <c r="S36" s="7">
        <v>165</v>
      </c>
      <c r="T36" s="16">
        <f t="shared" si="7"/>
        <v>4.0243902439024391E-2</v>
      </c>
    </row>
    <row r="37" spans="2:20" ht="15.75" customHeight="1" x14ac:dyDescent="0.45">
      <c r="B37" s="205"/>
      <c r="C37" s="9">
        <v>42967</v>
      </c>
      <c r="D37" s="10" t="s">
        <v>335</v>
      </c>
      <c r="E37" s="10" t="s">
        <v>301</v>
      </c>
      <c r="F37" s="10" t="s">
        <v>302</v>
      </c>
      <c r="G37" s="10">
        <v>4300</v>
      </c>
      <c r="H37" s="10">
        <v>4200</v>
      </c>
      <c r="I37" s="18">
        <f t="shared" si="2"/>
        <v>0.97674418604651159</v>
      </c>
      <c r="J37" s="10">
        <v>4100</v>
      </c>
      <c r="K37" s="18">
        <f t="shared" si="3"/>
        <v>0.97619047619047616</v>
      </c>
      <c r="L37" s="11">
        <v>4300000</v>
      </c>
      <c r="M37" s="10">
        <v>430</v>
      </c>
      <c r="N37" s="10">
        <v>3600</v>
      </c>
      <c r="O37" s="18">
        <f t="shared" si="4"/>
        <v>0.8571428571428571</v>
      </c>
      <c r="P37" s="18">
        <f t="shared" si="5"/>
        <v>0.87804878048780488</v>
      </c>
      <c r="Q37" s="10">
        <v>170</v>
      </c>
      <c r="R37" s="18">
        <f t="shared" si="6"/>
        <v>4.0476190476190478E-2</v>
      </c>
      <c r="S37" s="10">
        <v>170</v>
      </c>
      <c r="T37" s="18">
        <f t="shared" si="7"/>
        <v>4.0476190476190478E-2</v>
      </c>
    </row>
    <row r="38" spans="2:20" ht="15.75" customHeight="1" x14ac:dyDescent="0.45">
      <c r="B38" s="205"/>
      <c r="C38" s="6">
        <v>42974</v>
      </c>
      <c r="D38" s="7" t="s">
        <v>336</v>
      </c>
      <c r="E38" s="7" t="s">
        <v>304</v>
      </c>
      <c r="F38" s="7" t="s">
        <v>294</v>
      </c>
      <c r="G38" s="7">
        <v>4400</v>
      </c>
      <c r="H38" s="7">
        <v>4300</v>
      </c>
      <c r="I38" s="16">
        <f t="shared" ref="I38:I56" si="8">H38/G38</f>
        <v>0.97727272727272729</v>
      </c>
      <c r="J38" s="7">
        <v>4200</v>
      </c>
      <c r="K38" s="16">
        <f t="shared" ref="K38:K56" si="9">J38/H38</f>
        <v>0.97674418604651159</v>
      </c>
      <c r="L38" s="8">
        <v>4400000</v>
      </c>
      <c r="M38" s="7">
        <v>440</v>
      </c>
      <c r="N38" s="7">
        <v>3700</v>
      </c>
      <c r="O38" s="16">
        <f t="shared" ref="O38:O56" si="10">N38/H38</f>
        <v>0.86046511627906974</v>
      </c>
      <c r="P38" s="16">
        <f t="shared" ref="P38:P56" si="11">N38/J38</f>
        <v>0.88095238095238093</v>
      </c>
      <c r="Q38" s="7">
        <v>175</v>
      </c>
      <c r="R38" s="16">
        <f t="shared" ref="R38:R56" si="12">Q38/H38</f>
        <v>4.0697674418604654E-2</v>
      </c>
      <c r="S38" s="7">
        <v>175</v>
      </c>
      <c r="T38" s="16">
        <f t="shared" ref="T38:T56" si="13">S38/H38</f>
        <v>4.0697674418604654E-2</v>
      </c>
    </row>
    <row r="39" spans="2:20" ht="15.75" customHeight="1" x14ac:dyDescent="0.45">
      <c r="B39" s="205">
        <v>42979</v>
      </c>
      <c r="C39" s="9">
        <v>42981</v>
      </c>
      <c r="D39" s="10" t="s">
        <v>337</v>
      </c>
      <c r="E39" s="10" t="s">
        <v>306</v>
      </c>
      <c r="F39" s="10" t="s">
        <v>307</v>
      </c>
      <c r="G39" s="10">
        <v>4500</v>
      </c>
      <c r="H39" s="10">
        <v>4400</v>
      </c>
      <c r="I39" s="18">
        <f t="shared" si="8"/>
        <v>0.97777777777777775</v>
      </c>
      <c r="J39" s="10">
        <v>4300</v>
      </c>
      <c r="K39" s="18">
        <f t="shared" si="9"/>
        <v>0.97727272727272729</v>
      </c>
      <c r="L39" s="11">
        <v>4500000</v>
      </c>
      <c r="M39" s="10">
        <v>450</v>
      </c>
      <c r="N39" s="10">
        <v>3800</v>
      </c>
      <c r="O39" s="18">
        <f t="shared" si="10"/>
        <v>0.86363636363636365</v>
      </c>
      <c r="P39" s="18">
        <f t="shared" si="11"/>
        <v>0.88372093023255816</v>
      </c>
      <c r="Q39" s="10">
        <v>180</v>
      </c>
      <c r="R39" s="18">
        <f t="shared" si="12"/>
        <v>4.0909090909090909E-2</v>
      </c>
      <c r="S39" s="10">
        <v>180</v>
      </c>
      <c r="T39" s="18">
        <f t="shared" si="13"/>
        <v>4.0909090909090909E-2</v>
      </c>
    </row>
    <row r="40" spans="2:20" ht="15.75" customHeight="1" x14ac:dyDescent="0.45">
      <c r="B40" s="205"/>
      <c r="C40" s="6">
        <v>42988</v>
      </c>
      <c r="D40" s="7" t="s">
        <v>338</v>
      </c>
      <c r="E40" s="7" t="s">
        <v>293</v>
      </c>
      <c r="F40" s="7" t="s">
        <v>294</v>
      </c>
      <c r="G40" s="7">
        <v>4600</v>
      </c>
      <c r="H40" s="7">
        <v>4500</v>
      </c>
      <c r="I40" s="16">
        <f t="shared" si="8"/>
        <v>0.97826086956521741</v>
      </c>
      <c r="J40" s="7">
        <v>4400</v>
      </c>
      <c r="K40" s="16">
        <f t="shared" si="9"/>
        <v>0.97777777777777775</v>
      </c>
      <c r="L40" s="8">
        <v>4600000</v>
      </c>
      <c r="M40" s="7">
        <v>460</v>
      </c>
      <c r="N40" s="7">
        <v>3900</v>
      </c>
      <c r="O40" s="16">
        <f t="shared" si="10"/>
        <v>0.8666666666666667</v>
      </c>
      <c r="P40" s="16">
        <f t="shared" si="11"/>
        <v>0.88636363636363635</v>
      </c>
      <c r="Q40" s="7">
        <v>185</v>
      </c>
      <c r="R40" s="16">
        <f t="shared" si="12"/>
        <v>4.1111111111111112E-2</v>
      </c>
      <c r="S40" s="7">
        <v>185</v>
      </c>
      <c r="T40" s="16">
        <f t="shared" si="13"/>
        <v>4.1111111111111112E-2</v>
      </c>
    </row>
    <row r="41" spans="2:20" ht="15.75" customHeight="1" x14ac:dyDescent="0.45">
      <c r="B41" s="205"/>
      <c r="C41" s="9">
        <v>42995</v>
      </c>
      <c r="D41" s="10" t="s">
        <v>339</v>
      </c>
      <c r="E41" s="10" t="s">
        <v>296</v>
      </c>
      <c r="F41" s="10" t="s">
        <v>297</v>
      </c>
      <c r="G41" s="10">
        <v>4700</v>
      </c>
      <c r="H41" s="10">
        <v>4600</v>
      </c>
      <c r="I41" s="18">
        <f t="shared" si="8"/>
        <v>0.97872340425531912</v>
      </c>
      <c r="J41" s="10">
        <v>4500</v>
      </c>
      <c r="K41" s="18">
        <f t="shared" si="9"/>
        <v>0.97826086956521741</v>
      </c>
      <c r="L41" s="11">
        <v>4700000</v>
      </c>
      <c r="M41" s="10">
        <v>470</v>
      </c>
      <c r="N41" s="10">
        <v>4000</v>
      </c>
      <c r="O41" s="18">
        <f t="shared" si="10"/>
        <v>0.86956521739130432</v>
      </c>
      <c r="P41" s="18">
        <f t="shared" si="11"/>
        <v>0.88888888888888884</v>
      </c>
      <c r="Q41" s="10">
        <v>190</v>
      </c>
      <c r="R41" s="18">
        <f t="shared" si="12"/>
        <v>4.1304347826086954E-2</v>
      </c>
      <c r="S41" s="10">
        <v>190</v>
      </c>
      <c r="T41" s="18">
        <f t="shared" si="13"/>
        <v>4.1304347826086954E-2</v>
      </c>
    </row>
    <row r="42" spans="2:20" ht="15.75" customHeight="1" x14ac:dyDescent="0.45">
      <c r="B42" s="205"/>
      <c r="C42" s="6">
        <v>43002</v>
      </c>
      <c r="D42" s="7" t="s">
        <v>340</v>
      </c>
      <c r="E42" s="7" t="s">
        <v>299</v>
      </c>
      <c r="F42" s="7" t="s">
        <v>294</v>
      </c>
      <c r="G42" s="7">
        <v>4800</v>
      </c>
      <c r="H42" s="7">
        <v>4700</v>
      </c>
      <c r="I42" s="16">
        <f t="shared" si="8"/>
        <v>0.97916666666666663</v>
      </c>
      <c r="J42" s="7">
        <v>4600</v>
      </c>
      <c r="K42" s="16">
        <f t="shared" si="9"/>
        <v>0.97872340425531912</v>
      </c>
      <c r="L42" s="8">
        <v>4800000</v>
      </c>
      <c r="M42" s="7">
        <v>480</v>
      </c>
      <c r="N42" s="7">
        <v>4100</v>
      </c>
      <c r="O42" s="16">
        <f t="shared" si="10"/>
        <v>0.87234042553191493</v>
      </c>
      <c r="P42" s="16">
        <f t="shared" si="11"/>
        <v>0.89130434782608692</v>
      </c>
      <c r="Q42" s="7">
        <v>195</v>
      </c>
      <c r="R42" s="16">
        <f t="shared" si="12"/>
        <v>4.1489361702127657E-2</v>
      </c>
      <c r="S42" s="7">
        <v>195</v>
      </c>
      <c r="T42" s="16">
        <f t="shared" si="13"/>
        <v>4.1489361702127657E-2</v>
      </c>
    </row>
    <row r="43" spans="2:20" ht="15.75" customHeight="1" x14ac:dyDescent="0.45">
      <c r="B43" s="205">
        <v>43009</v>
      </c>
      <c r="C43" s="9">
        <v>43009</v>
      </c>
      <c r="D43" s="10" t="s">
        <v>341</v>
      </c>
      <c r="E43" s="10" t="s">
        <v>301</v>
      </c>
      <c r="F43" s="10" t="s">
        <v>302</v>
      </c>
      <c r="G43" s="10">
        <v>4900</v>
      </c>
      <c r="H43" s="10">
        <v>4800</v>
      </c>
      <c r="I43" s="18">
        <f t="shared" si="8"/>
        <v>0.97959183673469385</v>
      </c>
      <c r="J43" s="10">
        <v>4700</v>
      </c>
      <c r="K43" s="18">
        <f t="shared" si="9"/>
        <v>0.97916666666666663</v>
      </c>
      <c r="L43" s="11">
        <v>4900000</v>
      </c>
      <c r="M43" s="10">
        <v>490</v>
      </c>
      <c r="N43" s="10">
        <v>4200</v>
      </c>
      <c r="O43" s="18">
        <f t="shared" si="10"/>
        <v>0.875</v>
      </c>
      <c r="P43" s="18">
        <f t="shared" si="11"/>
        <v>0.8936170212765957</v>
      </c>
      <c r="Q43" s="10">
        <v>200</v>
      </c>
      <c r="R43" s="18">
        <f t="shared" si="12"/>
        <v>4.1666666666666664E-2</v>
      </c>
      <c r="S43" s="10">
        <v>200</v>
      </c>
      <c r="T43" s="18">
        <f t="shared" si="13"/>
        <v>4.1666666666666664E-2</v>
      </c>
    </row>
    <row r="44" spans="2:20" ht="15.75" customHeight="1" x14ac:dyDescent="0.45">
      <c r="B44" s="205"/>
      <c r="C44" s="6">
        <v>43016</v>
      </c>
      <c r="D44" s="7" t="s">
        <v>342</v>
      </c>
      <c r="E44" s="7" t="s">
        <v>304</v>
      </c>
      <c r="F44" s="7" t="s">
        <v>294</v>
      </c>
      <c r="G44" s="7">
        <v>5000</v>
      </c>
      <c r="H44" s="7">
        <v>4900</v>
      </c>
      <c r="I44" s="16">
        <f t="shared" si="8"/>
        <v>0.98</v>
      </c>
      <c r="J44" s="7">
        <v>4800</v>
      </c>
      <c r="K44" s="16">
        <f t="shared" si="9"/>
        <v>0.97959183673469385</v>
      </c>
      <c r="L44" s="8">
        <v>5000000</v>
      </c>
      <c r="M44" s="7">
        <v>500</v>
      </c>
      <c r="N44" s="7">
        <v>4300</v>
      </c>
      <c r="O44" s="16">
        <f t="shared" si="10"/>
        <v>0.87755102040816324</v>
      </c>
      <c r="P44" s="16">
        <f t="shared" si="11"/>
        <v>0.89583333333333337</v>
      </c>
      <c r="Q44" s="7">
        <v>205</v>
      </c>
      <c r="R44" s="16">
        <f t="shared" si="12"/>
        <v>4.1836734693877553E-2</v>
      </c>
      <c r="S44" s="7">
        <v>205</v>
      </c>
      <c r="T44" s="16">
        <f t="shared" si="13"/>
        <v>4.1836734693877553E-2</v>
      </c>
    </row>
    <row r="45" spans="2:20" ht="15.75" customHeight="1" x14ac:dyDescent="0.45">
      <c r="B45" s="205"/>
      <c r="C45" s="9">
        <v>43023</v>
      </c>
      <c r="D45" s="10" t="s">
        <v>343</v>
      </c>
      <c r="E45" s="10" t="s">
        <v>306</v>
      </c>
      <c r="F45" s="10" t="s">
        <v>307</v>
      </c>
      <c r="G45" s="10">
        <v>5100</v>
      </c>
      <c r="H45" s="10">
        <v>5000</v>
      </c>
      <c r="I45" s="18">
        <f t="shared" si="8"/>
        <v>0.98039215686274506</v>
      </c>
      <c r="J45" s="10">
        <v>4900</v>
      </c>
      <c r="K45" s="18">
        <f t="shared" si="9"/>
        <v>0.98</v>
      </c>
      <c r="L45" s="11">
        <v>5100000</v>
      </c>
      <c r="M45" s="10">
        <v>510</v>
      </c>
      <c r="N45" s="10">
        <v>4400</v>
      </c>
      <c r="O45" s="18">
        <f t="shared" si="10"/>
        <v>0.88</v>
      </c>
      <c r="P45" s="18">
        <f t="shared" si="11"/>
        <v>0.89795918367346939</v>
      </c>
      <c r="Q45" s="10">
        <v>210</v>
      </c>
      <c r="R45" s="18">
        <f t="shared" si="12"/>
        <v>4.2000000000000003E-2</v>
      </c>
      <c r="S45" s="10">
        <v>210</v>
      </c>
      <c r="T45" s="18">
        <f t="shared" si="13"/>
        <v>4.2000000000000003E-2</v>
      </c>
    </row>
    <row r="46" spans="2:20" ht="15.75" customHeight="1" x14ac:dyDescent="0.45">
      <c r="B46" s="205"/>
      <c r="C46" s="6">
        <v>43030</v>
      </c>
      <c r="D46" s="7" t="s">
        <v>344</v>
      </c>
      <c r="E46" s="7" t="s">
        <v>293</v>
      </c>
      <c r="F46" s="7" t="s">
        <v>294</v>
      </c>
      <c r="G46" s="7">
        <v>5200</v>
      </c>
      <c r="H46" s="7">
        <v>5100</v>
      </c>
      <c r="I46" s="16">
        <f t="shared" si="8"/>
        <v>0.98076923076923073</v>
      </c>
      <c r="J46" s="7">
        <v>5000</v>
      </c>
      <c r="K46" s="16">
        <f t="shared" si="9"/>
        <v>0.98039215686274506</v>
      </c>
      <c r="L46" s="8">
        <v>5200000</v>
      </c>
      <c r="M46" s="7">
        <v>520</v>
      </c>
      <c r="N46" s="7">
        <v>4500</v>
      </c>
      <c r="O46" s="16">
        <f t="shared" si="10"/>
        <v>0.88235294117647056</v>
      </c>
      <c r="P46" s="16">
        <f t="shared" si="11"/>
        <v>0.9</v>
      </c>
      <c r="Q46" s="7">
        <v>215</v>
      </c>
      <c r="R46" s="16">
        <f t="shared" si="12"/>
        <v>4.2156862745098042E-2</v>
      </c>
      <c r="S46" s="7">
        <v>215</v>
      </c>
      <c r="T46" s="16">
        <f t="shared" si="13"/>
        <v>4.2156862745098042E-2</v>
      </c>
    </row>
    <row r="47" spans="2:20" ht="15.75" customHeight="1" x14ac:dyDescent="0.45">
      <c r="B47" s="205"/>
      <c r="C47" s="9">
        <v>43037</v>
      </c>
      <c r="D47" s="10" t="s">
        <v>345</v>
      </c>
      <c r="E47" s="10" t="s">
        <v>296</v>
      </c>
      <c r="F47" s="10" t="s">
        <v>297</v>
      </c>
      <c r="G47" s="10">
        <v>5300</v>
      </c>
      <c r="H47" s="10">
        <v>5200</v>
      </c>
      <c r="I47" s="18">
        <f t="shared" si="8"/>
        <v>0.98113207547169812</v>
      </c>
      <c r="J47" s="10">
        <v>5100</v>
      </c>
      <c r="K47" s="18">
        <f t="shared" si="9"/>
        <v>0.98076923076923073</v>
      </c>
      <c r="L47" s="11">
        <v>5300000</v>
      </c>
      <c r="M47" s="10">
        <v>530</v>
      </c>
      <c r="N47" s="10">
        <v>4600</v>
      </c>
      <c r="O47" s="18">
        <f t="shared" si="10"/>
        <v>0.88461538461538458</v>
      </c>
      <c r="P47" s="18">
        <f t="shared" si="11"/>
        <v>0.90196078431372551</v>
      </c>
      <c r="Q47" s="10">
        <v>220</v>
      </c>
      <c r="R47" s="18">
        <f t="shared" si="12"/>
        <v>4.230769230769231E-2</v>
      </c>
      <c r="S47" s="10">
        <v>220</v>
      </c>
      <c r="T47" s="18">
        <f t="shared" si="13"/>
        <v>4.230769230769231E-2</v>
      </c>
    </row>
    <row r="48" spans="2:20" ht="15.75" customHeight="1" x14ac:dyDescent="0.45">
      <c r="B48" s="205">
        <v>43040</v>
      </c>
      <c r="C48" s="6">
        <v>43044</v>
      </c>
      <c r="D48" s="7" t="s">
        <v>346</v>
      </c>
      <c r="E48" s="7" t="s">
        <v>299</v>
      </c>
      <c r="F48" s="7" t="s">
        <v>294</v>
      </c>
      <c r="G48" s="7">
        <v>5400</v>
      </c>
      <c r="H48" s="7">
        <v>5300</v>
      </c>
      <c r="I48" s="16">
        <f t="shared" si="8"/>
        <v>0.98148148148148151</v>
      </c>
      <c r="J48" s="7">
        <v>5200</v>
      </c>
      <c r="K48" s="16">
        <f t="shared" si="9"/>
        <v>0.98113207547169812</v>
      </c>
      <c r="L48" s="8">
        <v>5400000</v>
      </c>
      <c r="M48" s="7">
        <v>540</v>
      </c>
      <c r="N48" s="7">
        <v>4700</v>
      </c>
      <c r="O48" s="16">
        <f t="shared" si="10"/>
        <v>0.8867924528301887</v>
      </c>
      <c r="P48" s="16">
        <f t="shared" si="11"/>
        <v>0.90384615384615385</v>
      </c>
      <c r="Q48" s="7">
        <v>225</v>
      </c>
      <c r="R48" s="16">
        <f t="shared" si="12"/>
        <v>4.2452830188679243E-2</v>
      </c>
      <c r="S48" s="7">
        <v>225</v>
      </c>
      <c r="T48" s="16">
        <f t="shared" si="13"/>
        <v>4.2452830188679243E-2</v>
      </c>
    </row>
    <row r="49" spans="2:20" ht="15.75" customHeight="1" x14ac:dyDescent="0.45">
      <c r="B49" s="205"/>
      <c r="C49" s="9">
        <v>43051</v>
      </c>
      <c r="D49" s="10" t="s">
        <v>347</v>
      </c>
      <c r="E49" s="10" t="s">
        <v>301</v>
      </c>
      <c r="F49" s="10" t="s">
        <v>302</v>
      </c>
      <c r="G49" s="10">
        <v>5500</v>
      </c>
      <c r="H49" s="10">
        <v>5400</v>
      </c>
      <c r="I49" s="18">
        <f t="shared" si="8"/>
        <v>0.98181818181818181</v>
      </c>
      <c r="J49" s="10">
        <v>5300</v>
      </c>
      <c r="K49" s="18">
        <f t="shared" si="9"/>
        <v>0.98148148148148151</v>
      </c>
      <c r="L49" s="11">
        <v>5500000</v>
      </c>
      <c r="M49" s="10">
        <v>550</v>
      </c>
      <c r="N49" s="10">
        <v>4800</v>
      </c>
      <c r="O49" s="18">
        <f t="shared" si="10"/>
        <v>0.88888888888888884</v>
      </c>
      <c r="P49" s="18">
        <f t="shared" si="11"/>
        <v>0.90566037735849059</v>
      </c>
      <c r="Q49" s="10">
        <v>230</v>
      </c>
      <c r="R49" s="18">
        <f t="shared" si="12"/>
        <v>4.2592592592592592E-2</v>
      </c>
      <c r="S49" s="10">
        <v>230</v>
      </c>
      <c r="T49" s="18">
        <f t="shared" si="13"/>
        <v>4.2592592592592592E-2</v>
      </c>
    </row>
    <row r="50" spans="2:20" ht="15.75" customHeight="1" x14ac:dyDescent="0.45">
      <c r="B50" s="205"/>
      <c r="C50" s="6">
        <v>43058</v>
      </c>
      <c r="D50" s="7" t="s">
        <v>348</v>
      </c>
      <c r="E50" s="7" t="s">
        <v>304</v>
      </c>
      <c r="F50" s="7" t="s">
        <v>294</v>
      </c>
      <c r="G50" s="7">
        <v>5600</v>
      </c>
      <c r="H50" s="7">
        <v>5500</v>
      </c>
      <c r="I50" s="16">
        <f t="shared" si="8"/>
        <v>0.9821428571428571</v>
      </c>
      <c r="J50" s="7">
        <v>5400</v>
      </c>
      <c r="K50" s="16">
        <f t="shared" si="9"/>
        <v>0.98181818181818181</v>
      </c>
      <c r="L50" s="8">
        <v>5600000</v>
      </c>
      <c r="M50" s="7">
        <v>560</v>
      </c>
      <c r="N50" s="7">
        <v>4900</v>
      </c>
      <c r="O50" s="16">
        <f t="shared" si="10"/>
        <v>0.89090909090909087</v>
      </c>
      <c r="P50" s="16">
        <f t="shared" si="11"/>
        <v>0.90740740740740744</v>
      </c>
      <c r="Q50" s="7">
        <v>235</v>
      </c>
      <c r="R50" s="16">
        <f t="shared" si="12"/>
        <v>4.2727272727272725E-2</v>
      </c>
      <c r="S50" s="7">
        <v>235</v>
      </c>
      <c r="T50" s="16">
        <f t="shared" si="13"/>
        <v>4.2727272727272725E-2</v>
      </c>
    </row>
    <row r="51" spans="2:20" ht="15.75" customHeight="1" x14ac:dyDescent="0.45">
      <c r="B51" s="205"/>
      <c r="C51" s="9">
        <v>43065</v>
      </c>
      <c r="D51" s="10" t="s">
        <v>349</v>
      </c>
      <c r="E51" s="10" t="s">
        <v>306</v>
      </c>
      <c r="F51" s="10" t="s">
        <v>307</v>
      </c>
      <c r="G51" s="10">
        <v>5700</v>
      </c>
      <c r="H51" s="10">
        <v>5600</v>
      </c>
      <c r="I51" s="18">
        <f t="shared" si="8"/>
        <v>0.98245614035087714</v>
      </c>
      <c r="J51" s="10">
        <v>5500</v>
      </c>
      <c r="K51" s="18">
        <f t="shared" si="9"/>
        <v>0.9821428571428571</v>
      </c>
      <c r="L51" s="11">
        <v>5700000</v>
      </c>
      <c r="M51" s="10">
        <v>570</v>
      </c>
      <c r="N51" s="10">
        <v>5000</v>
      </c>
      <c r="O51" s="18">
        <f t="shared" si="10"/>
        <v>0.8928571428571429</v>
      </c>
      <c r="P51" s="18">
        <f t="shared" si="11"/>
        <v>0.90909090909090906</v>
      </c>
      <c r="Q51" s="10">
        <v>240</v>
      </c>
      <c r="R51" s="18">
        <f t="shared" si="12"/>
        <v>4.2857142857142858E-2</v>
      </c>
      <c r="S51" s="10">
        <v>240</v>
      </c>
      <c r="T51" s="18">
        <f t="shared" si="13"/>
        <v>4.2857142857142858E-2</v>
      </c>
    </row>
    <row r="52" spans="2:20" ht="15.75" customHeight="1" x14ac:dyDescent="0.45">
      <c r="B52" s="205">
        <v>43070</v>
      </c>
      <c r="C52" s="6">
        <v>43072</v>
      </c>
      <c r="D52" s="7" t="s">
        <v>350</v>
      </c>
      <c r="E52" s="7" t="s">
        <v>293</v>
      </c>
      <c r="F52" s="7" t="s">
        <v>294</v>
      </c>
      <c r="G52" s="7">
        <v>5800</v>
      </c>
      <c r="H52" s="7">
        <v>5700</v>
      </c>
      <c r="I52" s="16">
        <f t="shared" si="8"/>
        <v>0.98275862068965514</v>
      </c>
      <c r="J52" s="7">
        <v>5600</v>
      </c>
      <c r="K52" s="16">
        <f t="shared" si="9"/>
        <v>0.98245614035087714</v>
      </c>
      <c r="L52" s="8">
        <v>5800000</v>
      </c>
      <c r="M52" s="7">
        <v>580</v>
      </c>
      <c r="N52" s="7">
        <v>5100</v>
      </c>
      <c r="O52" s="16">
        <f t="shared" si="10"/>
        <v>0.89473684210526316</v>
      </c>
      <c r="P52" s="16">
        <f t="shared" si="11"/>
        <v>0.9107142857142857</v>
      </c>
      <c r="Q52" s="7">
        <v>245</v>
      </c>
      <c r="R52" s="16">
        <f t="shared" si="12"/>
        <v>4.2982456140350879E-2</v>
      </c>
      <c r="S52" s="7">
        <v>245</v>
      </c>
      <c r="T52" s="16">
        <f t="shared" si="13"/>
        <v>4.2982456140350879E-2</v>
      </c>
    </row>
    <row r="53" spans="2:20" ht="15.75" customHeight="1" x14ac:dyDescent="0.45">
      <c r="B53" s="205"/>
      <c r="C53" s="9">
        <v>43079</v>
      </c>
      <c r="D53" s="10" t="s">
        <v>351</v>
      </c>
      <c r="E53" s="10" t="s">
        <v>296</v>
      </c>
      <c r="F53" s="10" t="s">
        <v>297</v>
      </c>
      <c r="G53" s="10">
        <v>5900</v>
      </c>
      <c r="H53" s="10">
        <v>5800</v>
      </c>
      <c r="I53" s="18">
        <f t="shared" si="8"/>
        <v>0.98305084745762716</v>
      </c>
      <c r="J53" s="10">
        <v>5700</v>
      </c>
      <c r="K53" s="18">
        <f t="shared" si="9"/>
        <v>0.98275862068965514</v>
      </c>
      <c r="L53" s="11">
        <v>5900000</v>
      </c>
      <c r="M53" s="10">
        <v>590</v>
      </c>
      <c r="N53" s="10">
        <v>5200</v>
      </c>
      <c r="O53" s="18">
        <f t="shared" si="10"/>
        <v>0.89655172413793105</v>
      </c>
      <c r="P53" s="18">
        <f t="shared" si="11"/>
        <v>0.91228070175438591</v>
      </c>
      <c r="Q53" s="10">
        <v>250</v>
      </c>
      <c r="R53" s="18">
        <f t="shared" si="12"/>
        <v>4.3103448275862072E-2</v>
      </c>
      <c r="S53" s="10">
        <v>250</v>
      </c>
      <c r="T53" s="18">
        <f t="shared" si="13"/>
        <v>4.3103448275862072E-2</v>
      </c>
    </row>
    <row r="54" spans="2:20" ht="15.75" customHeight="1" x14ac:dyDescent="0.45">
      <c r="B54" s="205"/>
      <c r="C54" s="6">
        <v>43086</v>
      </c>
      <c r="D54" s="7" t="s">
        <v>352</v>
      </c>
      <c r="E54" s="7" t="s">
        <v>299</v>
      </c>
      <c r="F54" s="7" t="s">
        <v>294</v>
      </c>
      <c r="G54" s="7">
        <v>6000</v>
      </c>
      <c r="H54" s="7">
        <v>5900</v>
      </c>
      <c r="I54" s="16">
        <f t="shared" si="8"/>
        <v>0.98333333333333328</v>
      </c>
      <c r="J54" s="7">
        <v>5800</v>
      </c>
      <c r="K54" s="16">
        <f t="shared" si="9"/>
        <v>0.98305084745762716</v>
      </c>
      <c r="L54" s="8">
        <v>6000000</v>
      </c>
      <c r="M54" s="7">
        <v>600</v>
      </c>
      <c r="N54" s="7">
        <v>5300</v>
      </c>
      <c r="O54" s="16">
        <f t="shared" si="10"/>
        <v>0.89830508474576276</v>
      </c>
      <c r="P54" s="16">
        <f t="shared" si="11"/>
        <v>0.91379310344827591</v>
      </c>
      <c r="Q54" s="7">
        <v>255</v>
      </c>
      <c r="R54" s="16">
        <f t="shared" si="12"/>
        <v>4.3220338983050846E-2</v>
      </c>
      <c r="S54" s="7">
        <v>255</v>
      </c>
      <c r="T54" s="16">
        <f t="shared" si="13"/>
        <v>4.3220338983050846E-2</v>
      </c>
    </row>
    <row r="55" spans="2:20" ht="15.75" customHeight="1" x14ac:dyDescent="0.45">
      <c r="B55" s="205"/>
      <c r="C55" s="9">
        <v>43093</v>
      </c>
      <c r="D55" s="10" t="s">
        <v>353</v>
      </c>
      <c r="E55" s="10" t="s">
        <v>301</v>
      </c>
      <c r="F55" s="10" t="s">
        <v>302</v>
      </c>
      <c r="G55" s="10">
        <v>6100</v>
      </c>
      <c r="H55" s="10">
        <v>6000</v>
      </c>
      <c r="I55" s="18">
        <f t="shared" si="8"/>
        <v>0.98360655737704916</v>
      </c>
      <c r="J55" s="10">
        <v>5900</v>
      </c>
      <c r="K55" s="18">
        <f t="shared" si="9"/>
        <v>0.98333333333333328</v>
      </c>
      <c r="L55" s="11">
        <v>6100000</v>
      </c>
      <c r="M55" s="10">
        <v>610</v>
      </c>
      <c r="N55" s="10">
        <v>5400</v>
      </c>
      <c r="O55" s="18">
        <f t="shared" si="10"/>
        <v>0.9</v>
      </c>
      <c r="P55" s="18">
        <f t="shared" si="11"/>
        <v>0.9152542372881356</v>
      </c>
      <c r="Q55" s="10">
        <v>260</v>
      </c>
      <c r="R55" s="18">
        <f t="shared" si="12"/>
        <v>4.3333333333333335E-2</v>
      </c>
      <c r="S55" s="10">
        <v>260</v>
      </c>
      <c r="T55" s="18">
        <f t="shared" si="13"/>
        <v>4.3333333333333335E-2</v>
      </c>
    </row>
    <row r="56" spans="2:20" ht="15.75" customHeight="1" x14ac:dyDescent="0.45">
      <c r="B56" s="205"/>
      <c r="C56" s="6">
        <v>43100</v>
      </c>
      <c r="D56" s="7" t="s">
        <v>354</v>
      </c>
      <c r="E56" s="7" t="s">
        <v>304</v>
      </c>
      <c r="F56" s="7" t="s">
        <v>294</v>
      </c>
      <c r="G56" s="7">
        <v>6200</v>
      </c>
      <c r="H56" s="7">
        <v>6100</v>
      </c>
      <c r="I56" s="16">
        <f t="shared" si="8"/>
        <v>0.9838709677419355</v>
      </c>
      <c r="J56" s="7">
        <v>6000</v>
      </c>
      <c r="K56" s="16">
        <f t="shared" si="9"/>
        <v>0.98360655737704916</v>
      </c>
      <c r="L56" s="8">
        <v>6200000</v>
      </c>
      <c r="M56" s="7">
        <v>620</v>
      </c>
      <c r="N56" s="7">
        <v>5500</v>
      </c>
      <c r="O56" s="16">
        <f t="shared" si="10"/>
        <v>0.90163934426229508</v>
      </c>
      <c r="P56" s="16">
        <f t="shared" si="11"/>
        <v>0.91666666666666663</v>
      </c>
      <c r="Q56" s="7">
        <v>265</v>
      </c>
      <c r="R56" s="16">
        <f t="shared" si="12"/>
        <v>4.3442622950819673E-2</v>
      </c>
      <c r="S56" s="7">
        <v>265</v>
      </c>
      <c r="T56" s="16">
        <f t="shared" si="13"/>
        <v>4.3442622950819673E-2</v>
      </c>
    </row>
  </sheetData>
  <mergeCells count="13">
    <mergeCell ref="B43:B47"/>
    <mergeCell ref="B48:B51"/>
    <mergeCell ref="B52:B56"/>
    <mergeCell ref="B22:B25"/>
    <mergeCell ref="B26:B29"/>
    <mergeCell ref="B31:B34"/>
    <mergeCell ref="B35:B38"/>
    <mergeCell ref="B39:B42"/>
    <mergeCell ref="B1:T1"/>
    <mergeCell ref="B4:B8"/>
    <mergeCell ref="B9:B12"/>
    <mergeCell ref="B13:B16"/>
    <mergeCell ref="B17:B21"/>
  </mergeCells>
  <phoneticPr fontId="19"/>
  <pageMargins left="0.75" right="0.75" top="1" bottom="1" header="0.51180555555555596" footer="0.51180555555555596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K56"/>
  <sheetViews>
    <sheetView zoomScale="70" zoomScaleNormal="70" workbookViewId="0">
      <pane xSplit="2" ySplit="1" topLeftCell="C2" activePane="bottomRight" state="frozen"/>
      <selection pane="topRight"/>
      <selection pane="bottomLeft"/>
      <selection pane="bottomRight" activeCell="E17" sqref="E17"/>
    </sheetView>
  </sheetViews>
  <sheetFormatPr defaultColWidth="14.44140625" defaultRowHeight="15.75" customHeight="1" x14ac:dyDescent="0.25"/>
  <cols>
    <col min="1" max="1" width="0.88671875" customWidth="1"/>
    <col min="2" max="3" width="16.109375" customWidth="1"/>
    <col min="4" max="4" width="23.88671875" customWidth="1"/>
    <col min="5" max="5" width="26.109375" customWidth="1"/>
    <col min="6" max="6" width="21.21875" customWidth="1"/>
    <col min="7" max="7" width="23.33203125" customWidth="1"/>
    <col min="8" max="8" width="25.109375" customWidth="1"/>
    <col min="9" max="9" width="24.44140625" customWidth="1"/>
    <col min="10" max="10" width="21" customWidth="1"/>
    <col min="11" max="11" width="137.77734375" customWidth="1"/>
  </cols>
  <sheetData>
    <row r="1" spans="2:11" ht="37.799999999999997" x14ac:dyDescent="0.25">
      <c r="B1" s="162" t="s">
        <v>355</v>
      </c>
      <c r="C1" s="169"/>
      <c r="D1" s="169"/>
      <c r="E1" s="169"/>
      <c r="F1" s="169"/>
      <c r="G1" s="169"/>
      <c r="H1" s="169"/>
      <c r="I1" s="169"/>
      <c r="J1" s="169"/>
      <c r="K1" s="169"/>
    </row>
    <row r="2" spans="2:11" ht="32.4" x14ac:dyDescent="0.25">
      <c r="B2" s="1" t="s">
        <v>150</v>
      </c>
      <c r="C2" s="2" t="s">
        <v>356</v>
      </c>
      <c r="D2" s="2" t="s">
        <v>357</v>
      </c>
      <c r="E2" s="2" t="s">
        <v>279</v>
      </c>
      <c r="F2" s="2" t="s">
        <v>358</v>
      </c>
      <c r="G2" s="2" t="s">
        <v>359</v>
      </c>
      <c r="H2" s="2" t="s">
        <v>360</v>
      </c>
      <c r="I2" s="2" t="s">
        <v>361</v>
      </c>
      <c r="J2" s="2" t="s">
        <v>362</v>
      </c>
      <c r="K2" s="2" t="s">
        <v>363</v>
      </c>
    </row>
    <row r="3" spans="2:11" ht="15.75" customHeight="1" x14ac:dyDescent="0.45">
      <c r="B3" s="202">
        <v>42736</v>
      </c>
      <c r="C3" s="6">
        <v>42736</v>
      </c>
      <c r="D3" s="7" t="s">
        <v>292</v>
      </c>
      <c r="E3" s="7" t="s">
        <v>297</v>
      </c>
      <c r="F3" s="7" t="s">
        <v>364</v>
      </c>
      <c r="G3" s="7" t="s">
        <v>365</v>
      </c>
      <c r="H3" s="7" t="s">
        <v>366</v>
      </c>
      <c r="I3" s="7" t="s">
        <v>367</v>
      </c>
      <c r="J3" s="16" t="s">
        <v>368</v>
      </c>
      <c r="K3" s="7" t="s">
        <v>369</v>
      </c>
    </row>
    <row r="4" spans="2:11" ht="15.75" customHeight="1" x14ac:dyDescent="0.45">
      <c r="B4" s="203"/>
      <c r="C4" s="9">
        <v>42743</v>
      </c>
      <c r="D4" s="10"/>
      <c r="E4" s="10"/>
      <c r="F4" s="10"/>
      <c r="G4" s="10"/>
      <c r="H4" s="10"/>
      <c r="I4" s="10"/>
      <c r="J4" s="18"/>
      <c r="K4" s="10"/>
    </row>
    <row r="5" spans="2:11" ht="15.75" customHeight="1" x14ac:dyDescent="0.45">
      <c r="B5" s="203"/>
      <c r="C5" s="6">
        <v>42750</v>
      </c>
      <c r="D5" s="7"/>
      <c r="E5" s="7"/>
      <c r="F5" s="7"/>
      <c r="G5" s="7"/>
      <c r="H5" s="7"/>
      <c r="I5" s="7"/>
      <c r="J5" s="16"/>
      <c r="K5" s="7"/>
    </row>
    <row r="6" spans="2:11" ht="15.75" customHeight="1" x14ac:dyDescent="0.45">
      <c r="B6" s="203"/>
      <c r="C6" s="9">
        <v>42757</v>
      </c>
      <c r="D6" s="10"/>
      <c r="E6" s="10"/>
      <c r="F6" s="10"/>
      <c r="G6" s="10"/>
      <c r="H6" s="10"/>
      <c r="I6" s="10"/>
      <c r="J6" s="18"/>
      <c r="K6" s="10"/>
    </row>
    <row r="7" spans="2:11" ht="15.75" customHeight="1" x14ac:dyDescent="0.45">
      <c r="B7" s="204"/>
      <c r="C7" s="6">
        <v>42764</v>
      </c>
      <c r="D7" s="7"/>
      <c r="E7" s="7"/>
      <c r="F7" s="7"/>
      <c r="G7" s="7"/>
      <c r="H7" s="7"/>
      <c r="I7" s="7"/>
      <c r="J7" s="16"/>
      <c r="K7" s="7"/>
    </row>
    <row r="8" spans="2:11" ht="15.75" customHeight="1" x14ac:dyDescent="0.45">
      <c r="B8" s="202">
        <v>42767</v>
      </c>
      <c r="C8" s="9">
        <v>42771</v>
      </c>
      <c r="D8" s="10"/>
      <c r="E8" s="10"/>
      <c r="F8" s="10"/>
      <c r="G8" s="10"/>
      <c r="H8" s="10"/>
      <c r="I8" s="10"/>
      <c r="J8" s="18"/>
      <c r="K8" s="10"/>
    </row>
    <row r="9" spans="2:11" ht="15.75" customHeight="1" x14ac:dyDescent="0.45">
      <c r="B9" s="203"/>
      <c r="C9" s="6">
        <v>42778</v>
      </c>
      <c r="D9" s="7"/>
      <c r="E9" s="7"/>
      <c r="F9" s="7"/>
      <c r="G9" s="7"/>
      <c r="H9" s="7"/>
      <c r="I9" s="7"/>
      <c r="J9" s="16"/>
      <c r="K9" s="7"/>
    </row>
    <row r="10" spans="2:11" ht="15.75" customHeight="1" x14ac:dyDescent="0.45">
      <c r="B10" s="203"/>
      <c r="C10" s="9">
        <v>42785</v>
      </c>
      <c r="D10" s="10"/>
      <c r="E10" s="10"/>
      <c r="F10" s="10"/>
      <c r="G10" s="10"/>
      <c r="H10" s="10"/>
      <c r="I10" s="10"/>
      <c r="J10" s="18"/>
      <c r="K10" s="10"/>
    </row>
    <row r="11" spans="2:11" ht="15.75" customHeight="1" x14ac:dyDescent="0.45">
      <c r="B11" s="204"/>
      <c r="C11" s="6">
        <v>42792</v>
      </c>
      <c r="D11" s="7"/>
      <c r="E11" s="7"/>
      <c r="F11" s="7"/>
      <c r="G11" s="7"/>
      <c r="H11" s="7"/>
      <c r="I11" s="7"/>
      <c r="J11" s="16"/>
      <c r="K11" s="7"/>
    </row>
    <row r="12" spans="2:11" ht="15.75" customHeight="1" x14ac:dyDescent="0.45">
      <c r="B12" s="202">
        <v>42795</v>
      </c>
      <c r="C12" s="9">
        <v>42799</v>
      </c>
      <c r="D12" s="10"/>
      <c r="E12" s="10"/>
      <c r="F12" s="10"/>
      <c r="G12" s="10"/>
      <c r="H12" s="10"/>
      <c r="I12" s="10"/>
      <c r="J12" s="18"/>
      <c r="K12" s="10"/>
    </row>
    <row r="13" spans="2:11" ht="15.75" customHeight="1" x14ac:dyDescent="0.45">
      <c r="B13" s="205"/>
      <c r="C13" s="6">
        <v>42806</v>
      </c>
      <c r="D13" s="7"/>
      <c r="E13" s="7"/>
      <c r="F13" s="7"/>
      <c r="G13" s="7"/>
      <c r="H13" s="7"/>
      <c r="I13" s="7"/>
      <c r="J13" s="16"/>
      <c r="K13" s="7"/>
    </row>
    <row r="14" spans="2:11" ht="15.75" customHeight="1" x14ac:dyDescent="0.45">
      <c r="B14" s="205"/>
      <c r="C14" s="9">
        <v>42813</v>
      </c>
      <c r="D14" s="10"/>
      <c r="E14" s="10"/>
      <c r="F14" s="10"/>
      <c r="G14" s="10"/>
      <c r="H14" s="10"/>
      <c r="I14" s="10"/>
      <c r="J14" s="18"/>
      <c r="K14" s="10"/>
    </row>
    <row r="15" spans="2:11" ht="15.75" customHeight="1" x14ac:dyDescent="0.45">
      <c r="B15" s="205"/>
      <c r="C15" s="6">
        <v>42820</v>
      </c>
      <c r="D15" s="7"/>
      <c r="E15" s="7"/>
      <c r="F15" s="7"/>
      <c r="G15" s="7"/>
      <c r="H15" s="7"/>
      <c r="I15" s="7"/>
      <c r="J15" s="16"/>
      <c r="K15" s="7"/>
    </row>
    <row r="16" spans="2:11" ht="15.75" customHeight="1" x14ac:dyDescent="0.45">
      <c r="B16" s="205">
        <v>42826</v>
      </c>
      <c r="C16" s="9">
        <v>42827</v>
      </c>
      <c r="D16" s="10"/>
      <c r="E16" s="10"/>
      <c r="F16" s="10"/>
      <c r="G16" s="10"/>
      <c r="H16" s="10"/>
      <c r="I16" s="10"/>
      <c r="J16" s="18"/>
      <c r="K16" s="10"/>
    </row>
    <row r="17" spans="2:11" ht="15.75" customHeight="1" x14ac:dyDescent="0.45">
      <c r="B17" s="205"/>
      <c r="C17" s="6">
        <v>42834</v>
      </c>
      <c r="D17" s="7"/>
      <c r="E17" s="7"/>
      <c r="F17" s="7"/>
      <c r="G17" s="7"/>
      <c r="H17" s="7"/>
      <c r="I17" s="7"/>
      <c r="J17" s="16"/>
      <c r="K17" s="7"/>
    </row>
    <row r="18" spans="2:11" ht="15.75" customHeight="1" x14ac:dyDescent="0.45">
      <c r="B18" s="205"/>
      <c r="C18" s="9">
        <v>42841</v>
      </c>
      <c r="D18" s="10"/>
      <c r="E18" s="10"/>
      <c r="F18" s="10"/>
      <c r="G18" s="10"/>
      <c r="H18" s="10"/>
      <c r="I18" s="10"/>
      <c r="J18" s="18"/>
      <c r="K18" s="10"/>
    </row>
    <row r="19" spans="2:11" ht="15.75" customHeight="1" x14ac:dyDescent="0.45">
      <c r="B19" s="205"/>
      <c r="C19" s="6">
        <v>42848</v>
      </c>
      <c r="D19" s="7"/>
      <c r="E19" s="7"/>
      <c r="F19" s="7"/>
      <c r="G19" s="7"/>
      <c r="H19" s="7"/>
      <c r="I19" s="7"/>
      <c r="J19" s="16"/>
      <c r="K19" s="7"/>
    </row>
    <row r="20" spans="2:11" ht="15.75" customHeight="1" x14ac:dyDescent="0.45">
      <c r="B20" s="206"/>
      <c r="C20" s="9">
        <v>42855</v>
      </c>
      <c r="D20" s="10"/>
      <c r="E20" s="10"/>
      <c r="F20" s="10"/>
      <c r="G20" s="10"/>
      <c r="H20" s="10"/>
      <c r="I20" s="10"/>
      <c r="J20" s="18"/>
      <c r="K20" s="10"/>
    </row>
    <row r="21" spans="2:11" ht="15.75" customHeight="1" x14ac:dyDescent="0.45">
      <c r="B21" s="202">
        <v>42856</v>
      </c>
      <c r="C21" s="6">
        <v>42862</v>
      </c>
      <c r="D21" s="7"/>
      <c r="E21" s="7"/>
      <c r="F21" s="7"/>
      <c r="G21" s="7"/>
      <c r="H21" s="7"/>
      <c r="I21" s="7"/>
      <c r="J21" s="16"/>
      <c r="K21" s="7"/>
    </row>
    <row r="22" spans="2:11" ht="15.75" customHeight="1" x14ac:dyDescent="0.45">
      <c r="B22" s="205"/>
      <c r="C22" s="9">
        <v>42869</v>
      </c>
      <c r="D22" s="10"/>
      <c r="E22" s="10"/>
      <c r="F22" s="10"/>
      <c r="G22" s="10"/>
      <c r="H22" s="10"/>
      <c r="I22" s="10"/>
      <c r="J22" s="18"/>
      <c r="K22" s="10"/>
    </row>
    <row r="23" spans="2:11" ht="15.75" customHeight="1" x14ac:dyDescent="0.45">
      <c r="B23" s="205"/>
      <c r="C23" s="6">
        <v>42876</v>
      </c>
      <c r="D23" s="7"/>
      <c r="E23" s="7"/>
      <c r="F23" s="7"/>
      <c r="G23" s="7"/>
      <c r="H23" s="7"/>
      <c r="I23" s="7"/>
      <c r="J23" s="16"/>
      <c r="K23" s="7"/>
    </row>
    <row r="24" spans="2:11" ht="15.75" customHeight="1" x14ac:dyDescent="0.45">
      <c r="B24" s="205"/>
      <c r="C24" s="9">
        <v>42883</v>
      </c>
      <c r="D24" s="10"/>
      <c r="E24" s="10"/>
      <c r="F24" s="10"/>
      <c r="G24" s="10"/>
      <c r="H24" s="10"/>
      <c r="I24" s="10"/>
      <c r="J24" s="18"/>
      <c r="K24" s="10"/>
    </row>
    <row r="25" spans="2:11" ht="15.75" customHeight="1" x14ac:dyDescent="0.45">
      <c r="B25" s="205">
        <v>42887</v>
      </c>
      <c r="C25" s="6">
        <v>42890</v>
      </c>
      <c r="D25" s="7"/>
      <c r="E25" s="7"/>
      <c r="F25" s="7"/>
      <c r="G25" s="7"/>
      <c r="H25" s="7"/>
      <c r="I25" s="7"/>
      <c r="J25" s="16"/>
      <c r="K25" s="7"/>
    </row>
    <row r="26" spans="2:11" ht="15.75" customHeight="1" x14ac:dyDescent="0.45">
      <c r="B26" s="205"/>
      <c r="C26" s="9">
        <v>42897</v>
      </c>
      <c r="D26" s="10"/>
      <c r="E26" s="10"/>
      <c r="F26" s="10"/>
      <c r="G26" s="10"/>
      <c r="H26" s="10"/>
      <c r="I26" s="10"/>
      <c r="J26" s="18"/>
      <c r="K26" s="10"/>
    </row>
    <row r="27" spans="2:11" ht="15.75" customHeight="1" x14ac:dyDescent="0.45">
      <c r="B27" s="205"/>
      <c r="C27" s="6">
        <v>42904</v>
      </c>
      <c r="D27" s="7"/>
      <c r="E27" s="7"/>
      <c r="F27" s="7"/>
      <c r="G27" s="7"/>
      <c r="H27" s="7"/>
      <c r="I27" s="7"/>
      <c r="J27" s="16"/>
      <c r="K27" s="7"/>
    </row>
    <row r="28" spans="2:11" ht="15.75" customHeight="1" x14ac:dyDescent="0.45">
      <c r="B28" s="205"/>
      <c r="C28" s="9">
        <v>42911</v>
      </c>
      <c r="D28" s="10"/>
      <c r="E28" s="10"/>
      <c r="F28" s="10"/>
      <c r="G28" s="10"/>
      <c r="H28" s="10"/>
      <c r="I28" s="10"/>
      <c r="J28" s="18"/>
      <c r="K28" s="10"/>
    </row>
    <row r="29" spans="2:11" ht="15.75" customHeight="1" x14ac:dyDescent="0.45">
      <c r="B29" s="12"/>
      <c r="C29" s="6">
        <v>42918</v>
      </c>
      <c r="D29" s="7"/>
      <c r="E29" s="7"/>
      <c r="F29" s="7"/>
      <c r="G29" s="7"/>
      <c r="H29" s="7"/>
      <c r="I29" s="7"/>
      <c r="J29" s="16"/>
      <c r="K29" s="7"/>
    </row>
    <row r="30" spans="2:11" ht="15.75" customHeight="1" x14ac:dyDescent="0.45">
      <c r="B30" s="202">
        <v>42917</v>
      </c>
      <c r="C30" s="9">
        <v>42925</v>
      </c>
      <c r="D30" s="10"/>
      <c r="E30" s="10"/>
      <c r="F30" s="10"/>
      <c r="G30" s="10"/>
      <c r="H30" s="10"/>
      <c r="I30" s="10"/>
      <c r="J30" s="18"/>
      <c r="K30" s="10"/>
    </row>
    <row r="31" spans="2:11" ht="15.75" customHeight="1" x14ac:dyDescent="0.45">
      <c r="B31" s="205"/>
      <c r="C31" s="6">
        <v>42932</v>
      </c>
      <c r="D31" s="7"/>
      <c r="E31" s="7"/>
      <c r="F31" s="7"/>
      <c r="G31" s="7"/>
      <c r="H31" s="7"/>
      <c r="I31" s="7"/>
      <c r="J31" s="16"/>
      <c r="K31" s="7"/>
    </row>
    <row r="32" spans="2:11" ht="15.75" customHeight="1" x14ac:dyDescent="0.45">
      <c r="B32" s="205"/>
      <c r="C32" s="9">
        <v>42939</v>
      </c>
      <c r="D32" s="10"/>
      <c r="E32" s="10"/>
      <c r="F32" s="10"/>
      <c r="G32" s="10"/>
      <c r="H32" s="10"/>
      <c r="I32" s="10"/>
      <c r="J32" s="18"/>
      <c r="K32" s="10"/>
    </row>
    <row r="33" spans="2:11" ht="15.75" customHeight="1" x14ac:dyDescent="0.45">
      <c r="B33" s="205"/>
      <c r="C33" s="6">
        <v>42946</v>
      </c>
      <c r="D33" s="7"/>
      <c r="E33" s="7"/>
      <c r="F33" s="7"/>
      <c r="G33" s="7"/>
      <c r="H33" s="7"/>
      <c r="I33" s="7"/>
      <c r="J33" s="16"/>
      <c r="K33" s="7"/>
    </row>
    <row r="34" spans="2:11" ht="15.75" customHeight="1" x14ac:dyDescent="0.45">
      <c r="B34" s="205">
        <v>42948</v>
      </c>
      <c r="C34" s="9">
        <v>42953</v>
      </c>
      <c r="D34" s="10"/>
      <c r="E34" s="10"/>
      <c r="F34" s="10"/>
      <c r="G34" s="10"/>
      <c r="H34" s="10"/>
      <c r="I34" s="10"/>
      <c r="J34" s="18"/>
      <c r="K34" s="10"/>
    </row>
    <row r="35" spans="2:11" ht="15.75" customHeight="1" x14ac:dyDescent="0.45">
      <c r="B35" s="205"/>
      <c r="C35" s="6">
        <v>42960</v>
      </c>
      <c r="D35" s="7"/>
      <c r="E35" s="7"/>
      <c r="F35" s="7"/>
      <c r="G35" s="7"/>
      <c r="H35" s="7"/>
      <c r="I35" s="7"/>
      <c r="J35" s="16"/>
      <c r="K35" s="7"/>
    </row>
    <row r="36" spans="2:11" ht="15.75" customHeight="1" x14ac:dyDescent="0.45">
      <c r="B36" s="205"/>
      <c r="C36" s="9">
        <v>42967</v>
      </c>
      <c r="D36" s="10"/>
      <c r="E36" s="10"/>
      <c r="F36" s="10"/>
      <c r="G36" s="10"/>
      <c r="H36" s="10"/>
      <c r="I36" s="10"/>
      <c r="J36" s="18"/>
      <c r="K36" s="10"/>
    </row>
    <row r="37" spans="2:11" ht="15.75" customHeight="1" x14ac:dyDescent="0.45">
      <c r="B37" s="205"/>
      <c r="C37" s="6">
        <v>42974</v>
      </c>
      <c r="D37" s="7"/>
      <c r="E37" s="7"/>
      <c r="F37" s="7"/>
      <c r="G37" s="7"/>
      <c r="H37" s="7"/>
      <c r="I37" s="7"/>
      <c r="J37" s="16"/>
      <c r="K37" s="7"/>
    </row>
    <row r="38" spans="2:11" ht="15.75" customHeight="1" x14ac:dyDescent="0.45">
      <c r="B38" s="205">
        <v>42979</v>
      </c>
      <c r="C38" s="9">
        <v>42981</v>
      </c>
      <c r="D38" s="10"/>
      <c r="E38" s="10"/>
      <c r="F38" s="10"/>
      <c r="G38" s="10"/>
      <c r="H38" s="10"/>
      <c r="I38" s="10"/>
      <c r="J38" s="18"/>
      <c r="K38" s="10"/>
    </row>
    <row r="39" spans="2:11" ht="15.75" customHeight="1" x14ac:dyDescent="0.45">
      <c r="B39" s="205"/>
      <c r="C39" s="6">
        <v>42988</v>
      </c>
      <c r="D39" s="7"/>
      <c r="E39" s="7"/>
      <c r="F39" s="7"/>
      <c r="G39" s="7"/>
      <c r="H39" s="7"/>
      <c r="I39" s="7"/>
      <c r="J39" s="16"/>
      <c r="K39" s="7"/>
    </row>
    <row r="40" spans="2:11" ht="15.75" customHeight="1" x14ac:dyDescent="0.45">
      <c r="B40" s="205"/>
      <c r="C40" s="9">
        <v>42995</v>
      </c>
      <c r="D40" s="10"/>
      <c r="E40" s="10"/>
      <c r="F40" s="10"/>
      <c r="G40" s="10"/>
      <c r="H40" s="10"/>
      <c r="I40" s="10"/>
      <c r="J40" s="18"/>
      <c r="K40" s="10"/>
    </row>
    <row r="41" spans="2:11" ht="15.75" customHeight="1" x14ac:dyDescent="0.45">
      <c r="B41" s="205"/>
      <c r="C41" s="6">
        <v>43002</v>
      </c>
      <c r="D41" s="7"/>
      <c r="E41" s="7"/>
      <c r="F41" s="7"/>
      <c r="G41" s="7"/>
      <c r="H41" s="7"/>
      <c r="I41" s="7"/>
      <c r="J41" s="16"/>
      <c r="K41" s="7"/>
    </row>
    <row r="42" spans="2:11" ht="15.75" customHeight="1" x14ac:dyDescent="0.45">
      <c r="B42" s="205">
        <v>43009</v>
      </c>
      <c r="C42" s="9">
        <v>43009</v>
      </c>
      <c r="D42" s="10"/>
      <c r="E42" s="10"/>
      <c r="F42" s="10"/>
      <c r="G42" s="10"/>
      <c r="H42" s="10"/>
      <c r="I42" s="10"/>
      <c r="J42" s="18"/>
      <c r="K42" s="10"/>
    </row>
    <row r="43" spans="2:11" ht="15.75" customHeight="1" x14ac:dyDescent="0.45">
      <c r="B43" s="205"/>
      <c r="C43" s="6">
        <v>43016</v>
      </c>
      <c r="D43" s="7"/>
      <c r="E43" s="7"/>
      <c r="F43" s="7"/>
      <c r="G43" s="7"/>
      <c r="H43" s="7"/>
      <c r="I43" s="7"/>
      <c r="J43" s="16"/>
      <c r="K43" s="7"/>
    </row>
    <row r="44" spans="2:11" ht="15.75" customHeight="1" x14ac:dyDescent="0.45">
      <c r="B44" s="205"/>
      <c r="C44" s="9">
        <v>43023</v>
      </c>
      <c r="D44" s="10"/>
      <c r="E44" s="10"/>
      <c r="F44" s="10"/>
      <c r="G44" s="10"/>
      <c r="H44" s="10"/>
      <c r="I44" s="10"/>
      <c r="J44" s="18"/>
      <c r="K44" s="10"/>
    </row>
    <row r="45" spans="2:11" ht="15.75" customHeight="1" x14ac:dyDescent="0.45">
      <c r="B45" s="205"/>
      <c r="C45" s="6">
        <v>43030</v>
      </c>
      <c r="D45" s="7"/>
      <c r="E45" s="7"/>
      <c r="F45" s="7"/>
      <c r="G45" s="7"/>
      <c r="H45" s="7"/>
      <c r="I45" s="7"/>
      <c r="J45" s="16"/>
      <c r="K45" s="7"/>
    </row>
    <row r="46" spans="2:11" ht="15.75" customHeight="1" x14ac:dyDescent="0.45">
      <c r="B46" s="205"/>
      <c r="C46" s="9">
        <v>43037</v>
      </c>
      <c r="D46" s="10"/>
      <c r="E46" s="10"/>
      <c r="F46" s="10"/>
      <c r="G46" s="10"/>
      <c r="H46" s="10"/>
      <c r="I46" s="10"/>
      <c r="J46" s="18"/>
      <c r="K46" s="10"/>
    </row>
    <row r="47" spans="2:11" ht="15.75" customHeight="1" x14ac:dyDescent="0.45">
      <c r="B47" s="205">
        <v>43040</v>
      </c>
      <c r="C47" s="6">
        <v>43044</v>
      </c>
      <c r="D47" s="7"/>
      <c r="E47" s="7"/>
      <c r="F47" s="7"/>
      <c r="G47" s="7"/>
      <c r="H47" s="7"/>
      <c r="I47" s="7"/>
      <c r="J47" s="16"/>
      <c r="K47" s="7"/>
    </row>
    <row r="48" spans="2:11" ht="15.75" customHeight="1" x14ac:dyDescent="0.45">
      <c r="B48" s="205"/>
      <c r="C48" s="9">
        <v>43051</v>
      </c>
      <c r="D48" s="10"/>
      <c r="E48" s="10"/>
      <c r="F48" s="10"/>
      <c r="G48" s="10"/>
      <c r="H48" s="10"/>
      <c r="I48" s="10"/>
      <c r="J48" s="18"/>
      <c r="K48" s="10"/>
    </row>
    <row r="49" spans="2:11" ht="15.75" customHeight="1" x14ac:dyDescent="0.45">
      <c r="B49" s="205"/>
      <c r="C49" s="6">
        <v>43058</v>
      </c>
      <c r="D49" s="7"/>
      <c r="E49" s="7"/>
      <c r="F49" s="7"/>
      <c r="G49" s="7"/>
      <c r="H49" s="7"/>
      <c r="I49" s="7"/>
      <c r="J49" s="16"/>
      <c r="K49" s="7"/>
    </row>
    <row r="50" spans="2:11" ht="15.75" customHeight="1" x14ac:dyDescent="0.45">
      <c r="B50" s="205"/>
      <c r="C50" s="9">
        <v>43065</v>
      </c>
      <c r="D50" s="10"/>
      <c r="E50" s="10"/>
      <c r="F50" s="10"/>
      <c r="G50" s="10"/>
      <c r="H50" s="10"/>
      <c r="I50" s="10"/>
      <c r="J50" s="18"/>
      <c r="K50" s="10"/>
    </row>
    <row r="51" spans="2:11" ht="15.75" customHeight="1" x14ac:dyDescent="0.45">
      <c r="B51" s="205">
        <v>43070</v>
      </c>
      <c r="C51" s="6">
        <v>43072</v>
      </c>
      <c r="D51" s="7"/>
      <c r="E51" s="7"/>
      <c r="F51" s="7"/>
      <c r="G51" s="7"/>
      <c r="H51" s="7"/>
      <c r="I51" s="7"/>
      <c r="J51" s="16"/>
      <c r="K51" s="7"/>
    </row>
    <row r="52" spans="2:11" ht="15.75" customHeight="1" x14ac:dyDescent="0.45">
      <c r="B52" s="205"/>
      <c r="C52" s="9">
        <v>43079</v>
      </c>
      <c r="D52" s="10"/>
      <c r="E52" s="10"/>
      <c r="F52" s="10"/>
      <c r="G52" s="10"/>
      <c r="H52" s="10"/>
      <c r="I52" s="10"/>
      <c r="J52" s="18"/>
      <c r="K52" s="10"/>
    </row>
    <row r="53" spans="2:11" ht="15.75" customHeight="1" x14ac:dyDescent="0.45">
      <c r="B53" s="205"/>
      <c r="C53" s="6">
        <v>43086</v>
      </c>
      <c r="D53" s="7"/>
      <c r="E53" s="7"/>
      <c r="F53" s="7"/>
      <c r="G53" s="7"/>
      <c r="H53" s="7"/>
      <c r="I53" s="7"/>
      <c r="J53" s="16"/>
      <c r="K53" s="7"/>
    </row>
    <row r="54" spans="2:11" ht="15.75" customHeight="1" x14ac:dyDescent="0.45">
      <c r="B54" s="205"/>
      <c r="C54" s="9">
        <v>43093</v>
      </c>
      <c r="D54" s="10"/>
      <c r="E54" s="10"/>
      <c r="F54" s="10"/>
      <c r="G54" s="10"/>
      <c r="H54" s="10"/>
      <c r="I54" s="10"/>
      <c r="J54" s="18"/>
      <c r="K54" s="10"/>
    </row>
    <row r="55" spans="2:11" ht="15.75" customHeight="1" x14ac:dyDescent="0.45">
      <c r="B55" s="205"/>
      <c r="C55" s="6">
        <v>43100</v>
      </c>
      <c r="D55" s="7"/>
      <c r="E55" s="7"/>
      <c r="F55" s="7"/>
      <c r="G55" s="7"/>
      <c r="H55" s="7"/>
      <c r="I55" s="7"/>
      <c r="J55" s="16"/>
      <c r="K55" s="7"/>
    </row>
    <row r="56" spans="2:11" ht="15.75" customHeight="1" x14ac:dyDescent="0.45">
      <c r="E56" s="7"/>
    </row>
  </sheetData>
  <mergeCells count="13">
    <mergeCell ref="B42:B46"/>
    <mergeCell ref="B47:B50"/>
    <mergeCell ref="B51:B55"/>
    <mergeCell ref="B21:B24"/>
    <mergeCell ref="B25:B28"/>
    <mergeCell ref="B30:B33"/>
    <mergeCell ref="B34:B37"/>
    <mergeCell ref="B38:B41"/>
    <mergeCell ref="B1:K1"/>
    <mergeCell ref="B3:B7"/>
    <mergeCell ref="B8:B11"/>
    <mergeCell ref="B12:B15"/>
    <mergeCell ref="B16:B20"/>
  </mergeCells>
  <phoneticPr fontId="19"/>
  <pageMargins left="0.75" right="0.75" top="1" bottom="1" header="0.51180555555555596" footer="0.51180555555555596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X56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C12" sqref="C12"/>
    </sheetView>
  </sheetViews>
  <sheetFormatPr defaultColWidth="14.44140625" defaultRowHeight="15.75" customHeight="1" x14ac:dyDescent="0.25"/>
  <cols>
    <col min="1" max="1" width="0.88671875" customWidth="1"/>
    <col min="2" max="4" width="16.109375" customWidth="1"/>
    <col min="5" max="5" width="13.77734375" customWidth="1"/>
    <col min="6" max="6" width="26.109375" customWidth="1"/>
    <col min="7" max="7" width="34.6640625" customWidth="1"/>
    <col min="8" max="8" width="17.109375" customWidth="1"/>
    <col min="9" max="9" width="16.33203125" customWidth="1"/>
    <col min="10" max="10" width="17" customWidth="1"/>
    <col min="11" max="11" width="17.109375" customWidth="1"/>
    <col min="12" max="12" width="11.109375" customWidth="1"/>
    <col min="13" max="13" width="13.77734375" customWidth="1"/>
    <col min="14" max="14" width="14" customWidth="1"/>
    <col min="15" max="15" width="18.21875" customWidth="1"/>
    <col min="16" max="16" width="19.21875" customWidth="1"/>
    <col min="17" max="17" width="8.33203125" customWidth="1"/>
    <col min="18" max="18" width="15.109375" customWidth="1"/>
    <col min="19" max="19" width="21.5546875" customWidth="1"/>
    <col min="20" max="20" width="12.21875" customWidth="1"/>
    <col min="21" max="21" width="17.5546875" customWidth="1"/>
    <col min="22" max="22" width="13.6640625" customWidth="1"/>
    <col min="23" max="23" width="17.5546875" customWidth="1"/>
    <col min="24" max="24" width="13.6640625" customWidth="1"/>
  </cols>
  <sheetData>
    <row r="1" spans="2:24" ht="37.799999999999997" x14ac:dyDescent="0.25">
      <c r="B1" s="162" t="s">
        <v>370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</row>
    <row r="2" spans="2:24" ht="32.4" x14ac:dyDescent="0.25">
      <c r="B2" s="1" t="s">
        <v>150</v>
      </c>
      <c r="C2" s="2" t="s">
        <v>371</v>
      </c>
      <c r="D2" s="2" t="s">
        <v>372</v>
      </c>
      <c r="E2" s="2" t="s">
        <v>373</v>
      </c>
      <c r="F2" s="2" t="s">
        <v>357</v>
      </c>
      <c r="G2" s="2" t="s">
        <v>279</v>
      </c>
      <c r="H2" s="2" t="s">
        <v>80</v>
      </c>
      <c r="I2" s="2" t="s">
        <v>285</v>
      </c>
      <c r="J2" s="13" t="s">
        <v>374</v>
      </c>
      <c r="K2" s="2" t="s">
        <v>375</v>
      </c>
      <c r="L2" s="2" t="s">
        <v>376</v>
      </c>
      <c r="M2" s="2" t="s">
        <v>5</v>
      </c>
      <c r="N2" s="2" t="s">
        <v>28</v>
      </c>
      <c r="O2" s="2" t="s">
        <v>377</v>
      </c>
      <c r="P2" s="2" t="s">
        <v>26</v>
      </c>
      <c r="Q2" s="2" t="s">
        <v>378</v>
      </c>
      <c r="R2" s="2" t="s">
        <v>34</v>
      </c>
      <c r="S2" s="2" t="s">
        <v>379</v>
      </c>
      <c r="T2" s="2" t="s">
        <v>380</v>
      </c>
      <c r="U2" s="2" t="s">
        <v>381</v>
      </c>
      <c r="V2" s="2" t="s">
        <v>382</v>
      </c>
      <c r="W2" s="2" t="s">
        <v>383</v>
      </c>
      <c r="X2" s="2" t="s">
        <v>382</v>
      </c>
    </row>
    <row r="3" spans="2:24" ht="19.2" x14ac:dyDescent="0.25">
      <c r="B3" s="3" t="s">
        <v>154</v>
      </c>
      <c r="C3" s="4"/>
      <c r="D3" s="4"/>
      <c r="E3" s="4">
        <f t="shared" ref="E3:I3" si="0">SUM(E4:E56)</f>
        <v>53</v>
      </c>
      <c r="F3" s="4"/>
      <c r="G3" s="4"/>
      <c r="H3" s="5">
        <f t="shared" si="0"/>
        <v>190800000</v>
      </c>
      <c r="I3" s="4">
        <f t="shared" si="0"/>
        <v>19080</v>
      </c>
      <c r="J3" s="14">
        <f>I3/L3</f>
        <v>9.4736842105263161E-2</v>
      </c>
      <c r="K3" s="5">
        <f t="shared" ref="K3:M3" si="1">SUM(K4:K56)</f>
        <v>185500000</v>
      </c>
      <c r="L3" s="4">
        <f t="shared" si="1"/>
        <v>201400</v>
      </c>
      <c r="M3" s="4">
        <f t="shared" si="1"/>
        <v>190800</v>
      </c>
      <c r="N3" s="14">
        <f t="shared" ref="N3:Q3" si="2">AVERAGE(N4:N56)</f>
        <v>0.3999999999999998</v>
      </c>
      <c r="O3" s="4">
        <f t="shared" si="2"/>
        <v>3</v>
      </c>
      <c r="P3" s="15">
        <f t="shared" si="2"/>
        <v>1.9745370370370368E-2</v>
      </c>
      <c r="Q3" s="4">
        <f t="shared" si="2"/>
        <v>3600</v>
      </c>
      <c r="R3" s="4">
        <f>SUM(R4:R56)</f>
        <v>14310</v>
      </c>
      <c r="S3" s="4">
        <f t="shared" ref="S3:T3" si="3">SUM(S4:S56)</f>
        <v>14310</v>
      </c>
      <c r="T3" s="4">
        <f t="shared" si="3"/>
        <v>14310</v>
      </c>
      <c r="U3" s="4"/>
      <c r="V3" s="4">
        <f>AVERAGE(V4:V56)</f>
        <v>27</v>
      </c>
      <c r="W3" s="4"/>
      <c r="X3" s="4">
        <f>AVERAGE(X4:X56)</f>
        <v>27</v>
      </c>
    </row>
    <row r="4" spans="2:24" ht="15.75" customHeight="1" x14ac:dyDescent="0.45">
      <c r="B4" s="202">
        <v>42736</v>
      </c>
      <c r="C4" s="6">
        <v>42736</v>
      </c>
      <c r="D4" s="6">
        <v>42736</v>
      </c>
      <c r="E4" s="7">
        <v>1</v>
      </c>
      <c r="F4" s="7" t="s">
        <v>384</v>
      </c>
      <c r="G4" s="7" t="s">
        <v>385</v>
      </c>
      <c r="H4" s="8">
        <v>1000000</v>
      </c>
      <c r="I4" s="7">
        <v>100</v>
      </c>
      <c r="J4" s="16">
        <f>I4/L4</f>
        <v>8.3333333333333329E-2</v>
      </c>
      <c r="K4" s="8">
        <v>900000</v>
      </c>
      <c r="L4" s="7">
        <v>1200</v>
      </c>
      <c r="M4" s="7">
        <v>1000</v>
      </c>
      <c r="N4" s="16">
        <v>0.4</v>
      </c>
      <c r="O4" s="7">
        <v>3</v>
      </c>
      <c r="P4" s="17">
        <v>1.68981481481481E-3</v>
      </c>
      <c r="Q4" s="7">
        <v>1000</v>
      </c>
      <c r="R4" s="7">
        <v>10</v>
      </c>
      <c r="S4" s="7">
        <v>10</v>
      </c>
      <c r="T4" s="7">
        <v>10</v>
      </c>
      <c r="U4" s="7" t="s">
        <v>386</v>
      </c>
      <c r="V4" s="7">
        <v>1</v>
      </c>
      <c r="W4" s="7" t="s">
        <v>387</v>
      </c>
      <c r="X4" s="7">
        <v>1</v>
      </c>
    </row>
    <row r="5" spans="2:24" ht="15.75" customHeight="1" x14ac:dyDescent="0.45">
      <c r="B5" s="203"/>
      <c r="C5" s="9">
        <v>42743</v>
      </c>
      <c r="D5" s="9">
        <v>42743</v>
      </c>
      <c r="E5" s="10">
        <v>1</v>
      </c>
      <c r="F5" s="10" t="s">
        <v>388</v>
      </c>
      <c r="G5" s="10" t="s">
        <v>389</v>
      </c>
      <c r="H5" s="11">
        <v>1100000</v>
      </c>
      <c r="I5" s="10">
        <v>110</v>
      </c>
      <c r="J5" s="18">
        <f>I5/L5</f>
        <v>8.461538461538462E-2</v>
      </c>
      <c r="K5" s="11">
        <v>1000000</v>
      </c>
      <c r="L5" s="10">
        <v>1300</v>
      </c>
      <c r="M5" s="10">
        <v>1100</v>
      </c>
      <c r="N5" s="18">
        <v>0.4</v>
      </c>
      <c r="O5" s="10">
        <v>3</v>
      </c>
      <c r="P5" s="19">
        <v>2.38425925925926E-3</v>
      </c>
      <c r="Q5" s="10">
        <v>1100</v>
      </c>
      <c r="R5" s="10">
        <v>20</v>
      </c>
      <c r="S5" s="10">
        <v>20</v>
      </c>
      <c r="T5" s="10">
        <v>20</v>
      </c>
      <c r="U5" s="10" t="s">
        <v>386</v>
      </c>
      <c r="V5" s="10">
        <v>2</v>
      </c>
      <c r="W5" s="10" t="s">
        <v>387</v>
      </c>
      <c r="X5" s="10">
        <v>2</v>
      </c>
    </row>
    <row r="6" spans="2:24" ht="15.75" customHeight="1" x14ac:dyDescent="0.45">
      <c r="B6" s="203"/>
      <c r="C6" s="6">
        <v>42750</v>
      </c>
      <c r="D6" s="6">
        <v>42750</v>
      </c>
      <c r="E6" s="7">
        <v>1</v>
      </c>
      <c r="F6" s="7" t="s">
        <v>390</v>
      </c>
      <c r="G6" s="7" t="s">
        <v>391</v>
      </c>
      <c r="H6" s="8">
        <v>1200000</v>
      </c>
      <c r="I6" s="7">
        <v>120</v>
      </c>
      <c r="J6" s="16">
        <f t="shared" ref="J6:J37" si="4">I6/L6</f>
        <v>8.5714285714285715E-2</v>
      </c>
      <c r="K6" s="8">
        <v>1100000</v>
      </c>
      <c r="L6" s="7">
        <v>1400</v>
      </c>
      <c r="M6" s="7">
        <v>1200</v>
      </c>
      <c r="N6" s="16">
        <v>0.4</v>
      </c>
      <c r="O6" s="7">
        <v>3</v>
      </c>
      <c r="P6" s="17">
        <v>3.0787037037036998E-3</v>
      </c>
      <c r="Q6" s="7">
        <v>1200</v>
      </c>
      <c r="R6" s="7">
        <v>30</v>
      </c>
      <c r="S6" s="7">
        <v>30</v>
      </c>
      <c r="T6" s="7">
        <v>30</v>
      </c>
      <c r="U6" s="7" t="s">
        <v>386</v>
      </c>
      <c r="V6" s="7">
        <v>3</v>
      </c>
      <c r="W6" s="7" t="s">
        <v>387</v>
      </c>
      <c r="X6" s="7">
        <v>3</v>
      </c>
    </row>
    <row r="7" spans="2:24" ht="15.75" customHeight="1" x14ac:dyDescent="0.45">
      <c r="B7" s="203"/>
      <c r="C7" s="9">
        <v>42757</v>
      </c>
      <c r="D7" s="9">
        <v>42757</v>
      </c>
      <c r="E7" s="10">
        <v>1</v>
      </c>
      <c r="F7" s="10" t="s">
        <v>392</v>
      </c>
      <c r="G7" s="10" t="s">
        <v>393</v>
      </c>
      <c r="H7" s="11">
        <v>1300000</v>
      </c>
      <c r="I7" s="10">
        <v>130</v>
      </c>
      <c r="J7" s="18">
        <f t="shared" si="4"/>
        <v>8.666666666666667E-2</v>
      </c>
      <c r="K7" s="11">
        <v>1200000</v>
      </c>
      <c r="L7" s="10">
        <v>1500</v>
      </c>
      <c r="M7" s="10">
        <v>1300</v>
      </c>
      <c r="N7" s="18">
        <v>0.4</v>
      </c>
      <c r="O7" s="10">
        <v>3</v>
      </c>
      <c r="P7" s="19">
        <v>3.77314814814815E-3</v>
      </c>
      <c r="Q7" s="10">
        <v>1300</v>
      </c>
      <c r="R7" s="10">
        <v>40</v>
      </c>
      <c r="S7" s="10">
        <v>40</v>
      </c>
      <c r="T7" s="10">
        <v>40</v>
      </c>
      <c r="U7" s="10" t="s">
        <v>386</v>
      </c>
      <c r="V7" s="10">
        <v>4</v>
      </c>
      <c r="W7" s="10" t="s">
        <v>387</v>
      </c>
      <c r="X7" s="10">
        <v>4</v>
      </c>
    </row>
    <row r="8" spans="2:24" ht="15.75" customHeight="1" x14ac:dyDescent="0.45">
      <c r="B8" s="204"/>
      <c r="C8" s="6">
        <v>42764</v>
      </c>
      <c r="D8" s="6">
        <v>42764</v>
      </c>
      <c r="E8" s="7">
        <v>1</v>
      </c>
      <c r="F8" s="7" t="s">
        <v>394</v>
      </c>
      <c r="G8" s="7" t="s">
        <v>385</v>
      </c>
      <c r="H8" s="8">
        <v>1400000</v>
      </c>
      <c r="I8" s="7">
        <v>140</v>
      </c>
      <c r="J8" s="16">
        <f t="shared" si="4"/>
        <v>8.7499999999999994E-2</v>
      </c>
      <c r="K8" s="8">
        <v>1300000</v>
      </c>
      <c r="L8" s="7">
        <v>1600</v>
      </c>
      <c r="M8" s="7">
        <v>1400</v>
      </c>
      <c r="N8" s="16">
        <v>0.4</v>
      </c>
      <c r="O8" s="7">
        <v>3</v>
      </c>
      <c r="P8" s="17">
        <v>4.4675925925925898E-3</v>
      </c>
      <c r="Q8" s="7">
        <v>1400</v>
      </c>
      <c r="R8" s="7">
        <v>50</v>
      </c>
      <c r="S8" s="7">
        <v>50</v>
      </c>
      <c r="T8" s="7">
        <v>50</v>
      </c>
      <c r="U8" s="7" t="s">
        <v>386</v>
      </c>
      <c r="V8" s="7">
        <v>5</v>
      </c>
      <c r="W8" s="7" t="s">
        <v>387</v>
      </c>
      <c r="X8" s="7">
        <v>5</v>
      </c>
    </row>
    <row r="9" spans="2:24" ht="15.75" customHeight="1" x14ac:dyDescent="0.45">
      <c r="B9" s="202">
        <v>42767</v>
      </c>
      <c r="C9" s="9">
        <v>42771</v>
      </c>
      <c r="D9" s="9">
        <v>42771</v>
      </c>
      <c r="E9" s="10">
        <v>1</v>
      </c>
      <c r="F9" s="10" t="s">
        <v>395</v>
      </c>
      <c r="G9" s="10" t="s">
        <v>389</v>
      </c>
      <c r="H9" s="11">
        <v>1500000</v>
      </c>
      <c r="I9" s="10">
        <v>150</v>
      </c>
      <c r="J9" s="18">
        <f t="shared" si="4"/>
        <v>8.8235294117647065E-2</v>
      </c>
      <c r="K9" s="11">
        <v>1400000</v>
      </c>
      <c r="L9" s="10">
        <v>1700</v>
      </c>
      <c r="M9" s="10">
        <v>1500</v>
      </c>
      <c r="N9" s="18">
        <v>0.4</v>
      </c>
      <c r="O9" s="10">
        <v>3</v>
      </c>
      <c r="P9" s="19">
        <v>5.1620370370370396E-3</v>
      </c>
      <c r="Q9" s="10">
        <v>1500</v>
      </c>
      <c r="R9" s="10">
        <v>60</v>
      </c>
      <c r="S9" s="10">
        <v>60</v>
      </c>
      <c r="T9" s="10">
        <v>60</v>
      </c>
      <c r="U9" s="10" t="s">
        <v>386</v>
      </c>
      <c r="V9" s="10">
        <v>6</v>
      </c>
      <c r="W9" s="10" t="s">
        <v>387</v>
      </c>
      <c r="X9" s="10">
        <v>6</v>
      </c>
    </row>
    <row r="10" spans="2:24" ht="15.75" customHeight="1" x14ac:dyDescent="0.45">
      <c r="B10" s="203"/>
      <c r="C10" s="6">
        <v>42778</v>
      </c>
      <c r="D10" s="6">
        <v>42778</v>
      </c>
      <c r="E10" s="7">
        <v>1</v>
      </c>
      <c r="F10" s="7" t="s">
        <v>396</v>
      </c>
      <c r="G10" s="7" t="s">
        <v>391</v>
      </c>
      <c r="H10" s="8">
        <v>1600000</v>
      </c>
      <c r="I10" s="7">
        <v>160</v>
      </c>
      <c r="J10" s="16">
        <f t="shared" si="4"/>
        <v>8.8888888888888892E-2</v>
      </c>
      <c r="K10" s="8">
        <v>1500000</v>
      </c>
      <c r="L10" s="7">
        <v>1800</v>
      </c>
      <c r="M10" s="7">
        <v>1600</v>
      </c>
      <c r="N10" s="16">
        <v>0.4</v>
      </c>
      <c r="O10" s="7">
        <v>3</v>
      </c>
      <c r="P10" s="17">
        <v>5.8564814814814799E-3</v>
      </c>
      <c r="Q10" s="7">
        <v>1600</v>
      </c>
      <c r="R10" s="7">
        <v>70</v>
      </c>
      <c r="S10" s="7">
        <v>70</v>
      </c>
      <c r="T10" s="7">
        <v>70</v>
      </c>
      <c r="U10" s="7" t="s">
        <v>386</v>
      </c>
      <c r="V10" s="7">
        <v>7</v>
      </c>
      <c r="W10" s="7" t="s">
        <v>387</v>
      </c>
      <c r="X10" s="7">
        <v>7</v>
      </c>
    </row>
    <row r="11" spans="2:24" ht="15.75" customHeight="1" x14ac:dyDescent="0.45">
      <c r="B11" s="203"/>
      <c r="C11" s="9">
        <v>42785</v>
      </c>
      <c r="D11" s="9">
        <v>42785</v>
      </c>
      <c r="E11" s="10">
        <v>1</v>
      </c>
      <c r="F11" s="10" t="s">
        <v>397</v>
      </c>
      <c r="G11" s="10" t="s">
        <v>393</v>
      </c>
      <c r="H11" s="11">
        <v>1700000</v>
      </c>
      <c r="I11" s="10">
        <v>170</v>
      </c>
      <c r="J11" s="18">
        <f t="shared" si="4"/>
        <v>8.9473684210526316E-2</v>
      </c>
      <c r="K11" s="11">
        <v>1600000</v>
      </c>
      <c r="L11" s="10">
        <v>1900</v>
      </c>
      <c r="M11" s="10">
        <v>1700</v>
      </c>
      <c r="N11" s="18">
        <v>0.4</v>
      </c>
      <c r="O11" s="10">
        <v>3</v>
      </c>
      <c r="P11" s="19">
        <v>6.5509259259259297E-3</v>
      </c>
      <c r="Q11" s="10">
        <v>1700</v>
      </c>
      <c r="R11" s="10">
        <v>80</v>
      </c>
      <c r="S11" s="10">
        <v>80</v>
      </c>
      <c r="T11" s="10">
        <v>80</v>
      </c>
      <c r="U11" s="10" t="s">
        <v>386</v>
      </c>
      <c r="V11" s="10">
        <v>8</v>
      </c>
      <c r="W11" s="10" t="s">
        <v>387</v>
      </c>
      <c r="X11" s="10">
        <v>8</v>
      </c>
    </row>
    <row r="12" spans="2:24" ht="15.75" customHeight="1" x14ac:dyDescent="0.45">
      <c r="B12" s="204"/>
      <c r="C12" s="6">
        <v>42792</v>
      </c>
      <c r="D12" s="6">
        <v>42792</v>
      </c>
      <c r="E12" s="7">
        <v>1</v>
      </c>
      <c r="F12" s="7" t="s">
        <v>398</v>
      </c>
      <c r="G12" s="7" t="s">
        <v>385</v>
      </c>
      <c r="H12" s="8">
        <v>1800000</v>
      </c>
      <c r="I12" s="7">
        <v>180</v>
      </c>
      <c r="J12" s="16">
        <f t="shared" si="4"/>
        <v>0.09</v>
      </c>
      <c r="K12" s="8">
        <v>1700000</v>
      </c>
      <c r="L12" s="7">
        <v>2000</v>
      </c>
      <c r="M12" s="7">
        <v>1800</v>
      </c>
      <c r="N12" s="16">
        <v>0.4</v>
      </c>
      <c r="O12" s="7">
        <v>3</v>
      </c>
      <c r="P12" s="17">
        <v>7.2453703703703699E-3</v>
      </c>
      <c r="Q12" s="7">
        <v>1800</v>
      </c>
      <c r="R12" s="7">
        <v>90</v>
      </c>
      <c r="S12" s="7">
        <v>90</v>
      </c>
      <c r="T12" s="7">
        <v>90</v>
      </c>
      <c r="U12" s="7" t="s">
        <v>386</v>
      </c>
      <c r="V12" s="7">
        <v>9</v>
      </c>
      <c r="W12" s="7" t="s">
        <v>387</v>
      </c>
      <c r="X12" s="7">
        <v>9</v>
      </c>
    </row>
    <row r="13" spans="2:24" ht="15.75" customHeight="1" x14ac:dyDescent="0.45">
      <c r="B13" s="202">
        <v>42795</v>
      </c>
      <c r="C13" s="9">
        <v>42799</v>
      </c>
      <c r="D13" s="9">
        <v>42799</v>
      </c>
      <c r="E13" s="10">
        <v>1</v>
      </c>
      <c r="F13" s="10" t="s">
        <v>399</v>
      </c>
      <c r="G13" s="10" t="s">
        <v>389</v>
      </c>
      <c r="H13" s="11">
        <v>1900000</v>
      </c>
      <c r="I13" s="10">
        <v>190</v>
      </c>
      <c r="J13" s="18">
        <f t="shared" si="4"/>
        <v>9.0476190476190474E-2</v>
      </c>
      <c r="K13" s="11">
        <v>1800000</v>
      </c>
      <c r="L13" s="10">
        <v>2100</v>
      </c>
      <c r="M13" s="10">
        <v>1900</v>
      </c>
      <c r="N13" s="18">
        <v>0.4</v>
      </c>
      <c r="O13" s="10">
        <v>3</v>
      </c>
      <c r="P13" s="19">
        <v>7.9398148148148093E-3</v>
      </c>
      <c r="Q13" s="10">
        <v>1900</v>
      </c>
      <c r="R13" s="10">
        <v>100</v>
      </c>
      <c r="S13" s="10">
        <v>100</v>
      </c>
      <c r="T13" s="10">
        <v>100</v>
      </c>
      <c r="U13" s="10" t="s">
        <v>386</v>
      </c>
      <c r="V13" s="10">
        <v>10</v>
      </c>
      <c r="W13" s="10" t="s">
        <v>387</v>
      </c>
      <c r="X13" s="10">
        <v>10</v>
      </c>
    </row>
    <row r="14" spans="2:24" ht="15.75" customHeight="1" x14ac:dyDescent="0.45">
      <c r="B14" s="205"/>
      <c r="C14" s="6">
        <v>42806</v>
      </c>
      <c r="D14" s="6">
        <v>42806</v>
      </c>
      <c r="E14" s="7">
        <v>1</v>
      </c>
      <c r="F14" s="7" t="s">
        <v>400</v>
      </c>
      <c r="G14" s="7" t="s">
        <v>391</v>
      </c>
      <c r="H14" s="8">
        <v>2000000</v>
      </c>
      <c r="I14" s="7">
        <v>200</v>
      </c>
      <c r="J14" s="16">
        <f t="shared" si="4"/>
        <v>9.0909090909090912E-2</v>
      </c>
      <c r="K14" s="8">
        <v>1900000</v>
      </c>
      <c r="L14" s="7">
        <v>2200</v>
      </c>
      <c r="M14" s="7">
        <v>2000</v>
      </c>
      <c r="N14" s="16">
        <v>0.4</v>
      </c>
      <c r="O14" s="7">
        <v>3</v>
      </c>
      <c r="P14" s="17">
        <v>8.6342592592592599E-3</v>
      </c>
      <c r="Q14" s="7">
        <v>2000</v>
      </c>
      <c r="R14" s="7">
        <v>110</v>
      </c>
      <c r="S14" s="7">
        <v>110</v>
      </c>
      <c r="T14" s="7">
        <v>110</v>
      </c>
      <c r="U14" s="7" t="s">
        <v>386</v>
      </c>
      <c r="V14" s="7">
        <v>11</v>
      </c>
      <c r="W14" s="7" t="s">
        <v>387</v>
      </c>
      <c r="X14" s="7">
        <v>11</v>
      </c>
    </row>
    <row r="15" spans="2:24" ht="15.75" customHeight="1" x14ac:dyDescent="0.45">
      <c r="B15" s="205"/>
      <c r="C15" s="9">
        <v>42813</v>
      </c>
      <c r="D15" s="9">
        <v>42813</v>
      </c>
      <c r="E15" s="10">
        <v>1</v>
      </c>
      <c r="F15" s="10" t="s">
        <v>401</v>
      </c>
      <c r="G15" s="10" t="s">
        <v>393</v>
      </c>
      <c r="H15" s="11">
        <v>2100000</v>
      </c>
      <c r="I15" s="10">
        <v>210</v>
      </c>
      <c r="J15" s="18">
        <f t="shared" si="4"/>
        <v>9.1304347826086957E-2</v>
      </c>
      <c r="K15" s="11">
        <v>2000000</v>
      </c>
      <c r="L15" s="10">
        <v>2300</v>
      </c>
      <c r="M15" s="10">
        <v>2100</v>
      </c>
      <c r="N15" s="18">
        <v>0.4</v>
      </c>
      <c r="O15" s="10">
        <v>3</v>
      </c>
      <c r="P15" s="19">
        <v>9.3287037037037002E-3</v>
      </c>
      <c r="Q15" s="10">
        <v>2100</v>
      </c>
      <c r="R15" s="10">
        <v>120</v>
      </c>
      <c r="S15" s="10">
        <v>120</v>
      </c>
      <c r="T15" s="10">
        <v>120</v>
      </c>
      <c r="U15" s="10" t="s">
        <v>386</v>
      </c>
      <c r="V15" s="10">
        <v>12</v>
      </c>
      <c r="W15" s="10" t="s">
        <v>387</v>
      </c>
      <c r="X15" s="10">
        <v>12</v>
      </c>
    </row>
    <row r="16" spans="2:24" ht="15.75" customHeight="1" x14ac:dyDescent="0.45">
      <c r="B16" s="205"/>
      <c r="C16" s="6">
        <v>42820</v>
      </c>
      <c r="D16" s="6">
        <v>42820</v>
      </c>
      <c r="E16" s="7">
        <v>1</v>
      </c>
      <c r="F16" s="7" t="s">
        <v>402</v>
      </c>
      <c r="G16" s="7" t="s">
        <v>385</v>
      </c>
      <c r="H16" s="8">
        <v>2200000</v>
      </c>
      <c r="I16" s="7">
        <v>220</v>
      </c>
      <c r="J16" s="16">
        <f t="shared" si="4"/>
        <v>9.166666666666666E-2</v>
      </c>
      <c r="K16" s="8">
        <v>2100000</v>
      </c>
      <c r="L16" s="7">
        <v>2400</v>
      </c>
      <c r="M16" s="7">
        <v>2200</v>
      </c>
      <c r="N16" s="16">
        <v>0.4</v>
      </c>
      <c r="O16" s="7">
        <v>3</v>
      </c>
      <c r="P16" s="17">
        <v>1.0023148148148101E-2</v>
      </c>
      <c r="Q16" s="7">
        <v>2200</v>
      </c>
      <c r="R16" s="7">
        <v>130</v>
      </c>
      <c r="S16" s="7">
        <v>130</v>
      </c>
      <c r="T16" s="7">
        <v>130</v>
      </c>
      <c r="U16" s="7" t="s">
        <v>386</v>
      </c>
      <c r="V16" s="7">
        <v>13</v>
      </c>
      <c r="W16" s="7" t="s">
        <v>387</v>
      </c>
      <c r="X16" s="7">
        <v>13</v>
      </c>
    </row>
    <row r="17" spans="2:24" ht="15.75" customHeight="1" x14ac:dyDescent="0.45">
      <c r="B17" s="205">
        <v>42826</v>
      </c>
      <c r="C17" s="9">
        <v>42827</v>
      </c>
      <c r="D17" s="9">
        <v>42827</v>
      </c>
      <c r="E17" s="10">
        <v>1</v>
      </c>
      <c r="F17" s="10" t="s">
        <v>403</v>
      </c>
      <c r="G17" s="10" t="s">
        <v>389</v>
      </c>
      <c r="H17" s="11">
        <v>2300000</v>
      </c>
      <c r="I17" s="10">
        <v>230</v>
      </c>
      <c r="J17" s="18">
        <f t="shared" si="4"/>
        <v>9.1999999999999998E-2</v>
      </c>
      <c r="K17" s="11">
        <v>2200000</v>
      </c>
      <c r="L17" s="10">
        <v>2500</v>
      </c>
      <c r="M17" s="10">
        <v>2300</v>
      </c>
      <c r="N17" s="18">
        <v>0.4</v>
      </c>
      <c r="O17" s="10">
        <v>3</v>
      </c>
      <c r="P17" s="19">
        <v>1.07175925925926E-2</v>
      </c>
      <c r="Q17" s="10">
        <v>2300</v>
      </c>
      <c r="R17" s="10">
        <v>140</v>
      </c>
      <c r="S17" s="10">
        <v>140</v>
      </c>
      <c r="T17" s="10">
        <v>140</v>
      </c>
      <c r="U17" s="10" t="s">
        <v>386</v>
      </c>
      <c r="V17" s="10">
        <v>14</v>
      </c>
      <c r="W17" s="10" t="s">
        <v>387</v>
      </c>
      <c r="X17" s="10">
        <v>14</v>
      </c>
    </row>
    <row r="18" spans="2:24" ht="15.75" customHeight="1" x14ac:dyDescent="0.45">
      <c r="B18" s="205"/>
      <c r="C18" s="6">
        <v>42834</v>
      </c>
      <c r="D18" s="6">
        <v>42834</v>
      </c>
      <c r="E18" s="7">
        <v>1</v>
      </c>
      <c r="F18" s="7" t="s">
        <v>404</v>
      </c>
      <c r="G18" s="7" t="s">
        <v>391</v>
      </c>
      <c r="H18" s="8">
        <v>2400000</v>
      </c>
      <c r="I18" s="7">
        <v>240</v>
      </c>
      <c r="J18" s="16">
        <f t="shared" si="4"/>
        <v>9.2307692307692313E-2</v>
      </c>
      <c r="K18" s="8">
        <v>2300000</v>
      </c>
      <c r="L18" s="7">
        <v>2600</v>
      </c>
      <c r="M18" s="7">
        <v>2400</v>
      </c>
      <c r="N18" s="16">
        <v>0.4</v>
      </c>
      <c r="O18" s="7">
        <v>3</v>
      </c>
      <c r="P18" s="17">
        <v>1.1412037037037E-2</v>
      </c>
      <c r="Q18" s="7">
        <v>2400</v>
      </c>
      <c r="R18" s="7">
        <v>150</v>
      </c>
      <c r="S18" s="7">
        <v>150</v>
      </c>
      <c r="T18" s="7">
        <v>150</v>
      </c>
      <c r="U18" s="7" t="s">
        <v>386</v>
      </c>
      <c r="V18" s="7">
        <v>15</v>
      </c>
      <c r="W18" s="7" t="s">
        <v>387</v>
      </c>
      <c r="X18" s="7">
        <v>15</v>
      </c>
    </row>
    <row r="19" spans="2:24" ht="15.75" customHeight="1" x14ac:dyDescent="0.45">
      <c r="B19" s="205"/>
      <c r="C19" s="9">
        <v>42841</v>
      </c>
      <c r="D19" s="9">
        <v>42841</v>
      </c>
      <c r="E19" s="10">
        <v>1</v>
      </c>
      <c r="F19" s="10" t="s">
        <v>405</v>
      </c>
      <c r="G19" s="10" t="s">
        <v>393</v>
      </c>
      <c r="H19" s="11">
        <v>2500000</v>
      </c>
      <c r="I19" s="10">
        <v>250</v>
      </c>
      <c r="J19" s="18">
        <f t="shared" si="4"/>
        <v>9.2592592592592587E-2</v>
      </c>
      <c r="K19" s="11">
        <v>2400000</v>
      </c>
      <c r="L19" s="10">
        <v>2700</v>
      </c>
      <c r="M19" s="10">
        <v>2500</v>
      </c>
      <c r="N19" s="18">
        <v>0.4</v>
      </c>
      <c r="O19" s="10">
        <v>3</v>
      </c>
      <c r="P19" s="19">
        <v>1.2106481481481499E-2</v>
      </c>
      <c r="Q19" s="10">
        <v>2500</v>
      </c>
      <c r="R19" s="10">
        <v>160</v>
      </c>
      <c r="S19" s="10">
        <v>160</v>
      </c>
      <c r="T19" s="10">
        <v>160</v>
      </c>
      <c r="U19" s="10" t="s">
        <v>386</v>
      </c>
      <c r="V19" s="10">
        <v>16</v>
      </c>
      <c r="W19" s="10" t="s">
        <v>387</v>
      </c>
      <c r="X19" s="10">
        <v>16</v>
      </c>
    </row>
    <row r="20" spans="2:24" ht="15.75" customHeight="1" x14ac:dyDescent="0.45">
      <c r="B20" s="205"/>
      <c r="C20" s="6">
        <v>42848</v>
      </c>
      <c r="D20" s="6">
        <v>42848</v>
      </c>
      <c r="E20" s="7">
        <v>1</v>
      </c>
      <c r="F20" s="7" t="s">
        <v>406</v>
      </c>
      <c r="G20" s="7" t="s">
        <v>385</v>
      </c>
      <c r="H20" s="8">
        <v>2600000</v>
      </c>
      <c r="I20" s="7">
        <v>260</v>
      </c>
      <c r="J20" s="16">
        <f t="shared" si="4"/>
        <v>9.285714285714286E-2</v>
      </c>
      <c r="K20" s="8">
        <v>2500000</v>
      </c>
      <c r="L20" s="7">
        <v>2800</v>
      </c>
      <c r="M20" s="7">
        <v>2600</v>
      </c>
      <c r="N20" s="16">
        <v>0.4</v>
      </c>
      <c r="O20" s="7">
        <v>3</v>
      </c>
      <c r="P20" s="17">
        <v>1.28009259259259E-2</v>
      </c>
      <c r="Q20" s="7">
        <v>2600</v>
      </c>
      <c r="R20" s="7">
        <v>170</v>
      </c>
      <c r="S20" s="7">
        <v>170</v>
      </c>
      <c r="T20" s="7">
        <v>170</v>
      </c>
      <c r="U20" s="7" t="s">
        <v>386</v>
      </c>
      <c r="V20" s="7">
        <v>17</v>
      </c>
      <c r="W20" s="7" t="s">
        <v>387</v>
      </c>
      <c r="X20" s="7">
        <v>17</v>
      </c>
    </row>
    <row r="21" spans="2:24" ht="15.75" customHeight="1" x14ac:dyDescent="0.45">
      <c r="B21" s="206"/>
      <c r="C21" s="9">
        <v>42855</v>
      </c>
      <c r="D21" s="9">
        <v>42855</v>
      </c>
      <c r="E21" s="10">
        <v>1</v>
      </c>
      <c r="F21" s="10" t="s">
        <v>407</v>
      </c>
      <c r="G21" s="10" t="s">
        <v>389</v>
      </c>
      <c r="H21" s="11">
        <v>2700000</v>
      </c>
      <c r="I21" s="10">
        <v>270</v>
      </c>
      <c r="J21" s="18">
        <f t="shared" si="4"/>
        <v>9.3103448275862075E-2</v>
      </c>
      <c r="K21" s="11">
        <v>2600000</v>
      </c>
      <c r="L21" s="10">
        <v>2900</v>
      </c>
      <c r="M21" s="10">
        <v>2700</v>
      </c>
      <c r="N21" s="18">
        <v>0.4</v>
      </c>
      <c r="O21" s="10">
        <v>3</v>
      </c>
      <c r="P21" s="19">
        <v>1.3495370370370401E-2</v>
      </c>
      <c r="Q21" s="10">
        <v>2700</v>
      </c>
      <c r="R21" s="10">
        <v>180</v>
      </c>
      <c r="S21" s="10">
        <v>180</v>
      </c>
      <c r="T21" s="10">
        <v>180</v>
      </c>
      <c r="U21" s="10" t="s">
        <v>386</v>
      </c>
      <c r="V21" s="10">
        <v>18</v>
      </c>
      <c r="W21" s="10" t="s">
        <v>387</v>
      </c>
      <c r="X21" s="10">
        <v>18</v>
      </c>
    </row>
    <row r="22" spans="2:24" ht="15.75" customHeight="1" x14ac:dyDescent="0.45">
      <c r="B22" s="202">
        <v>42856</v>
      </c>
      <c r="C22" s="6">
        <v>42862</v>
      </c>
      <c r="D22" s="6">
        <v>42862</v>
      </c>
      <c r="E22" s="7">
        <v>1</v>
      </c>
      <c r="F22" s="7" t="s">
        <v>408</v>
      </c>
      <c r="G22" s="7" t="s">
        <v>391</v>
      </c>
      <c r="H22" s="8">
        <v>2800000</v>
      </c>
      <c r="I22" s="7">
        <v>280</v>
      </c>
      <c r="J22" s="16">
        <f t="shared" si="4"/>
        <v>9.3333333333333338E-2</v>
      </c>
      <c r="K22" s="8">
        <v>2700000</v>
      </c>
      <c r="L22" s="7">
        <v>3000</v>
      </c>
      <c r="M22" s="7">
        <v>2800</v>
      </c>
      <c r="N22" s="16">
        <v>0.4</v>
      </c>
      <c r="O22" s="7">
        <v>3</v>
      </c>
      <c r="P22" s="17">
        <v>1.4189814814814799E-2</v>
      </c>
      <c r="Q22" s="7">
        <v>2800</v>
      </c>
      <c r="R22" s="7">
        <v>190</v>
      </c>
      <c r="S22" s="7">
        <v>190</v>
      </c>
      <c r="T22" s="7">
        <v>190</v>
      </c>
      <c r="U22" s="7" t="s">
        <v>386</v>
      </c>
      <c r="V22" s="7">
        <v>19</v>
      </c>
      <c r="W22" s="7" t="s">
        <v>387</v>
      </c>
      <c r="X22" s="7">
        <v>19</v>
      </c>
    </row>
    <row r="23" spans="2:24" ht="15.75" customHeight="1" x14ac:dyDescent="0.45">
      <c r="B23" s="205"/>
      <c r="C23" s="9">
        <v>42869</v>
      </c>
      <c r="D23" s="9">
        <v>42869</v>
      </c>
      <c r="E23" s="10">
        <v>1</v>
      </c>
      <c r="F23" s="10" t="s">
        <v>409</v>
      </c>
      <c r="G23" s="10" t="s">
        <v>393</v>
      </c>
      <c r="H23" s="11">
        <v>2900000</v>
      </c>
      <c r="I23" s="10">
        <v>290</v>
      </c>
      <c r="J23" s="18">
        <f t="shared" si="4"/>
        <v>9.3548387096774197E-2</v>
      </c>
      <c r="K23" s="11">
        <v>2800000</v>
      </c>
      <c r="L23" s="10">
        <v>3100</v>
      </c>
      <c r="M23" s="10">
        <v>2900</v>
      </c>
      <c r="N23" s="18">
        <v>0.4</v>
      </c>
      <c r="O23" s="10">
        <v>3</v>
      </c>
      <c r="P23" s="19">
        <v>1.48842592592593E-2</v>
      </c>
      <c r="Q23" s="10">
        <v>2900</v>
      </c>
      <c r="R23" s="10">
        <v>200</v>
      </c>
      <c r="S23" s="10">
        <v>200</v>
      </c>
      <c r="T23" s="10">
        <v>200</v>
      </c>
      <c r="U23" s="10" t="s">
        <v>386</v>
      </c>
      <c r="V23" s="10">
        <v>20</v>
      </c>
      <c r="W23" s="10" t="s">
        <v>387</v>
      </c>
      <c r="X23" s="10">
        <v>20</v>
      </c>
    </row>
    <row r="24" spans="2:24" ht="15.75" customHeight="1" x14ac:dyDescent="0.45">
      <c r="B24" s="205"/>
      <c r="C24" s="6">
        <v>42876</v>
      </c>
      <c r="D24" s="6">
        <v>42876</v>
      </c>
      <c r="E24" s="7">
        <v>1</v>
      </c>
      <c r="F24" s="7" t="s">
        <v>410</v>
      </c>
      <c r="G24" s="7" t="s">
        <v>385</v>
      </c>
      <c r="H24" s="8">
        <v>3000000</v>
      </c>
      <c r="I24" s="7">
        <v>300</v>
      </c>
      <c r="J24" s="16">
        <f t="shared" si="4"/>
        <v>9.375E-2</v>
      </c>
      <c r="K24" s="8">
        <v>2900000</v>
      </c>
      <c r="L24" s="7">
        <v>3200</v>
      </c>
      <c r="M24" s="7">
        <v>3000</v>
      </c>
      <c r="N24" s="16">
        <v>0.4</v>
      </c>
      <c r="O24" s="7">
        <v>3</v>
      </c>
      <c r="P24" s="17">
        <v>1.5578703703703701E-2</v>
      </c>
      <c r="Q24" s="7">
        <v>3000</v>
      </c>
      <c r="R24" s="7">
        <v>210</v>
      </c>
      <c r="S24" s="7">
        <v>210</v>
      </c>
      <c r="T24" s="7">
        <v>210</v>
      </c>
      <c r="U24" s="7" t="s">
        <v>386</v>
      </c>
      <c r="V24" s="7">
        <v>21</v>
      </c>
      <c r="W24" s="7" t="s">
        <v>387</v>
      </c>
      <c r="X24" s="7">
        <v>21</v>
      </c>
    </row>
    <row r="25" spans="2:24" ht="15.75" customHeight="1" x14ac:dyDescent="0.45">
      <c r="B25" s="205"/>
      <c r="C25" s="9">
        <v>42883</v>
      </c>
      <c r="D25" s="9">
        <v>42883</v>
      </c>
      <c r="E25" s="10">
        <v>1</v>
      </c>
      <c r="F25" s="10" t="s">
        <v>411</v>
      </c>
      <c r="G25" s="10" t="s">
        <v>389</v>
      </c>
      <c r="H25" s="11">
        <v>3100000</v>
      </c>
      <c r="I25" s="10">
        <v>310</v>
      </c>
      <c r="J25" s="18">
        <f t="shared" si="4"/>
        <v>9.3939393939393934E-2</v>
      </c>
      <c r="K25" s="11">
        <v>3000000</v>
      </c>
      <c r="L25" s="10">
        <v>3300</v>
      </c>
      <c r="M25" s="10">
        <v>3100</v>
      </c>
      <c r="N25" s="18">
        <v>0.4</v>
      </c>
      <c r="O25" s="10">
        <v>3</v>
      </c>
      <c r="P25" s="19">
        <v>1.6273148148148099E-2</v>
      </c>
      <c r="Q25" s="10">
        <v>3100</v>
      </c>
      <c r="R25" s="10">
        <v>220</v>
      </c>
      <c r="S25" s="10">
        <v>220</v>
      </c>
      <c r="T25" s="10">
        <v>220</v>
      </c>
      <c r="U25" s="10" t="s">
        <v>386</v>
      </c>
      <c r="V25" s="10">
        <v>22</v>
      </c>
      <c r="W25" s="10" t="s">
        <v>387</v>
      </c>
      <c r="X25" s="10">
        <v>22</v>
      </c>
    </row>
    <row r="26" spans="2:24" ht="15.75" customHeight="1" x14ac:dyDescent="0.45">
      <c r="B26" s="205">
        <v>42887</v>
      </c>
      <c r="C26" s="6">
        <v>42890</v>
      </c>
      <c r="D26" s="6">
        <v>42890</v>
      </c>
      <c r="E26" s="7">
        <v>1</v>
      </c>
      <c r="F26" s="7" t="s">
        <v>412</v>
      </c>
      <c r="G26" s="7" t="s">
        <v>391</v>
      </c>
      <c r="H26" s="8">
        <v>3200000</v>
      </c>
      <c r="I26" s="7">
        <v>320</v>
      </c>
      <c r="J26" s="16">
        <f t="shared" si="4"/>
        <v>9.4117647058823528E-2</v>
      </c>
      <c r="K26" s="8">
        <v>3100000</v>
      </c>
      <c r="L26" s="7">
        <v>3400</v>
      </c>
      <c r="M26" s="7">
        <v>3200</v>
      </c>
      <c r="N26" s="16">
        <v>0.4</v>
      </c>
      <c r="O26" s="7">
        <v>3</v>
      </c>
      <c r="P26" s="17">
        <v>1.69675925925926E-2</v>
      </c>
      <c r="Q26" s="7">
        <v>3200</v>
      </c>
      <c r="R26" s="7">
        <v>230</v>
      </c>
      <c r="S26" s="7">
        <v>230</v>
      </c>
      <c r="T26" s="7">
        <v>230</v>
      </c>
      <c r="U26" s="7" t="s">
        <v>386</v>
      </c>
      <c r="V26" s="7">
        <v>23</v>
      </c>
      <c r="W26" s="7" t="s">
        <v>387</v>
      </c>
      <c r="X26" s="7">
        <v>23</v>
      </c>
    </row>
    <row r="27" spans="2:24" ht="15.75" customHeight="1" x14ac:dyDescent="0.45">
      <c r="B27" s="205"/>
      <c r="C27" s="9">
        <v>42897</v>
      </c>
      <c r="D27" s="9">
        <v>42897</v>
      </c>
      <c r="E27" s="10">
        <v>1</v>
      </c>
      <c r="F27" s="10" t="s">
        <v>413</v>
      </c>
      <c r="G27" s="10" t="s">
        <v>393</v>
      </c>
      <c r="H27" s="11">
        <v>3300000</v>
      </c>
      <c r="I27" s="10">
        <v>330</v>
      </c>
      <c r="J27" s="18">
        <f t="shared" si="4"/>
        <v>9.4285714285714292E-2</v>
      </c>
      <c r="K27" s="11">
        <v>3200000</v>
      </c>
      <c r="L27" s="10">
        <v>3500</v>
      </c>
      <c r="M27" s="10">
        <v>3300</v>
      </c>
      <c r="N27" s="18">
        <v>0.4</v>
      </c>
      <c r="O27" s="10">
        <v>3</v>
      </c>
      <c r="P27" s="19">
        <v>1.7662037037037E-2</v>
      </c>
      <c r="Q27" s="10">
        <v>3300</v>
      </c>
      <c r="R27" s="10">
        <v>240</v>
      </c>
      <c r="S27" s="10">
        <v>240</v>
      </c>
      <c r="T27" s="10">
        <v>240</v>
      </c>
      <c r="U27" s="10" t="s">
        <v>386</v>
      </c>
      <c r="V27" s="10">
        <v>24</v>
      </c>
      <c r="W27" s="10" t="s">
        <v>387</v>
      </c>
      <c r="X27" s="10">
        <v>24</v>
      </c>
    </row>
    <row r="28" spans="2:24" ht="15.75" customHeight="1" x14ac:dyDescent="0.45">
      <c r="B28" s="205"/>
      <c r="C28" s="6">
        <v>42904</v>
      </c>
      <c r="D28" s="6">
        <v>42904</v>
      </c>
      <c r="E28" s="7">
        <v>1</v>
      </c>
      <c r="F28" s="7" t="s">
        <v>414</v>
      </c>
      <c r="G28" s="7" t="s">
        <v>385</v>
      </c>
      <c r="H28" s="8">
        <v>3400000</v>
      </c>
      <c r="I28" s="7">
        <v>340</v>
      </c>
      <c r="J28" s="16">
        <f t="shared" si="4"/>
        <v>9.4444444444444442E-2</v>
      </c>
      <c r="K28" s="8">
        <v>3300000</v>
      </c>
      <c r="L28" s="7">
        <v>3600</v>
      </c>
      <c r="M28" s="7">
        <v>3400</v>
      </c>
      <c r="N28" s="16">
        <v>0.4</v>
      </c>
      <c r="O28" s="7">
        <v>3</v>
      </c>
      <c r="P28" s="17">
        <v>1.8356481481481501E-2</v>
      </c>
      <c r="Q28" s="7">
        <v>3400</v>
      </c>
      <c r="R28" s="7">
        <v>250</v>
      </c>
      <c r="S28" s="7">
        <v>250</v>
      </c>
      <c r="T28" s="7">
        <v>250</v>
      </c>
      <c r="U28" s="7" t="s">
        <v>386</v>
      </c>
      <c r="V28" s="7">
        <v>25</v>
      </c>
      <c r="W28" s="7" t="s">
        <v>387</v>
      </c>
      <c r="X28" s="7">
        <v>25</v>
      </c>
    </row>
    <row r="29" spans="2:24" ht="15.75" customHeight="1" x14ac:dyDescent="0.45">
      <c r="B29" s="205"/>
      <c r="C29" s="9">
        <v>42911</v>
      </c>
      <c r="D29" s="9">
        <v>42911</v>
      </c>
      <c r="E29" s="10">
        <v>1</v>
      </c>
      <c r="F29" s="10" t="s">
        <v>415</v>
      </c>
      <c r="G29" s="10" t="s">
        <v>389</v>
      </c>
      <c r="H29" s="11">
        <v>3500000</v>
      </c>
      <c r="I29" s="10">
        <v>350</v>
      </c>
      <c r="J29" s="18">
        <f t="shared" si="4"/>
        <v>9.45945945945946E-2</v>
      </c>
      <c r="K29" s="11">
        <v>3400000</v>
      </c>
      <c r="L29" s="10">
        <v>3700</v>
      </c>
      <c r="M29" s="10">
        <v>3500</v>
      </c>
      <c r="N29" s="18">
        <v>0.4</v>
      </c>
      <c r="O29" s="10">
        <v>3</v>
      </c>
      <c r="P29" s="19">
        <v>1.9050925925925902E-2</v>
      </c>
      <c r="Q29" s="10">
        <v>3500</v>
      </c>
      <c r="R29" s="10">
        <v>260</v>
      </c>
      <c r="S29" s="10">
        <v>260</v>
      </c>
      <c r="T29" s="10">
        <v>260</v>
      </c>
      <c r="U29" s="10" t="s">
        <v>386</v>
      </c>
      <c r="V29" s="10">
        <v>26</v>
      </c>
      <c r="W29" s="10" t="s">
        <v>387</v>
      </c>
      <c r="X29" s="10">
        <v>26</v>
      </c>
    </row>
    <row r="30" spans="2:24" ht="15.75" customHeight="1" x14ac:dyDescent="0.45">
      <c r="B30" s="12"/>
      <c r="C30" s="6">
        <v>42918</v>
      </c>
      <c r="D30" s="6">
        <v>42918</v>
      </c>
      <c r="E30" s="7">
        <v>1</v>
      </c>
      <c r="F30" s="7" t="s">
        <v>416</v>
      </c>
      <c r="G30" s="7" t="s">
        <v>391</v>
      </c>
      <c r="H30" s="8">
        <v>3600000</v>
      </c>
      <c r="I30" s="7">
        <v>360</v>
      </c>
      <c r="J30" s="16">
        <f t="shared" si="4"/>
        <v>9.4736842105263161E-2</v>
      </c>
      <c r="K30" s="8">
        <v>3500000</v>
      </c>
      <c r="L30" s="7">
        <v>3800</v>
      </c>
      <c r="M30" s="7">
        <v>3600</v>
      </c>
      <c r="N30" s="16">
        <v>0.4</v>
      </c>
      <c r="O30" s="7">
        <v>3</v>
      </c>
      <c r="P30" s="17">
        <v>1.9745370370370399E-2</v>
      </c>
      <c r="Q30" s="7">
        <v>3600</v>
      </c>
      <c r="R30" s="7">
        <v>270</v>
      </c>
      <c r="S30" s="7">
        <v>270</v>
      </c>
      <c r="T30" s="7">
        <v>270</v>
      </c>
      <c r="U30" s="7" t="s">
        <v>386</v>
      </c>
      <c r="V30" s="7">
        <v>27</v>
      </c>
      <c r="W30" s="7" t="s">
        <v>387</v>
      </c>
      <c r="X30" s="7">
        <v>27</v>
      </c>
    </row>
    <row r="31" spans="2:24" ht="15.75" customHeight="1" x14ac:dyDescent="0.45">
      <c r="B31" s="202">
        <v>42917</v>
      </c>
      <c r="C31" s="9">
        <v>42925</v>
      </c>
      <c r="D31" s="9">
        <v>42925</v>
      </c>
      <c r="E31" s="10">
        <v>1</v>
      </c>
      <c r="F31" s="10" t="s">
        <v>417</v>
      </c>
      <c r="G31" s="10" t="s">
        <v>393</v>
      </c>
      <c r="H31" s="11">
        <v>3700000</v>
      </c>
      <c r="I31" s="10">
        <v>370</v>
      </c>
      <c r="J31" s="18">
        <f t="shared" si="4"/>
        <v>9.4871794871794868E-2</v>
      </c>
      <c r="K31" s="11">
        <v>3600000</v>
      </c>
      <c r="L31" s="10">
        <v>3900</v>
      </c>
      <c r="M31" s="10">
        <v>3700</v>
      </c>
      <c r="N31" s="18">
        <v>0.4</v>
      </c>
      <c r="O31" s="10">
        <v>3</v>
      </c>
      <c r="P31" s="19">
        <v>2.04398148148148E-2</v>
      </c>
      <c r="Q31" s="10">
        <v>3700</v>
      </c>
      <c r="R31" s="10">
        <v>280</v>
      </c>
      <c r="S31" s="10">
        <v>280</v>
      </c>
      <c r="T31" s="10">
        <v>280</v>
      </c>
      <c r="U31" s="10" t="s">
        <v>386</v>
      </c>
      <c r="V31" s="10">
        <v>28</v>
      </c>
      <c r="W31" s="10" t="s">
        <v>387</v>
      </c>
      <c r="X31" s="10">
        <v>28</v>
      </c>
    </row>
    <row r="32" spans="2:24" ht="15.75" customHeight="1" x14ac:dyDescent="0.45">
      <c r="B32" s="205"/>
      <c r="C32" s="6">
        <v>42932</v>
      </c>
      <c r="D32" s="6">
        <v>42932</v>
      </c>
      <c r="E32" s="7">
        <v>1</v>
      </c>
      <c r="F32" s="7" t="s">
        <v>418</v>
      </c>
      <c r="G32" s="7" t="s">
        <v>385</v>
      </c>
      <c r="H32" s="8">
        <v>3800000</v>
      </c>
      <c r="I32" s="7">
        <v>380</v>
      </c>
      <c r="J32" s="16">
        <f t="shared" si="4"/>
        <v>9.5000000000000001E-2</v>
      </c>
      <c r="K32" s="8">
        <v>3700000</v>
      </c>
      <c r="L32" s="7">
        <v>4000</v>
      </c>
      <c r="M32" s="7">
        <v>3800</v>
      </c>
      <c r="N32" s="16">
        <v>0.4</v>
      </c>
      <c r="O32" s="7">
        <v>3</v>
      </c>
      <c r="P32" s="17">
        <v>2.1134259259259301E-2</v>
      </c>
      <c r="Q32" s="7">
        <v>3800</v>
      </c>
      <c r="R32" s="7">
        <v>290</v>
      </c>
      <c r="S32" s="7">
        <v>290</v>
      </c>
      <c r="T32" s="7">
        <v>290</v>
      </c>
      <c r="U32" s="7" t="s">
        <v>386</v>
      </c>
      <c r="V32" s="7">
        <v>29</v>
      </c>
      <c r="W32" s="7" t="s">
        <v>387</v>
      </c>
      <c r="X32" s="7">
        <v>29</v>
      </c>
    </row>
    <row r="33" spans="2:24" ht="15.75" customHeight="1" x14ac:dyDescent="0.45">
      <c r="B33" s="205"/>
      <c r="C33" s="9">
        <v>42939</v>
      </c>
      <c r="D33" s="9">
        <v>42939</v>
      </c>
      <c r="E33" s="10">
        <v>1</v>
      </c>
      <c r="F33" s="10" t="s">
        <v>419</v>
      </c>
      <c r="G33" s="10" t="s">
        <v>389</v>
      </c>
      <c r="H33" s="11">
        <v>3900000</v>
      </c>
      <c r="I33" s="10">
        <v>390</v>
      </c>
      <c r="J33" s="18">
        <f t="shared" si="4"/>
        <v>9.5121951219512196E-2</v>
      </c>
      <c r="K33" s="11">
        <v>3800000</v>
      </c>
      <c r="L33" s="10">
        <v>4100</v>
      </c>
      <c r="M33" s="10">
        <v>3900</v>
      </c>
      <c r="N33" s="18">
        <v>0.4</v>
      </c>
      <c r="O33" s="10">
        <v>3</v>
      </c>
      <c r="P33" s="19">
        <v>2.1828703703703701E-2</v>
      </c>
      <c r="Q33" s="10">
        <v>3900</v>
      </c>
      <c r="R33" s="10">
        <v>300</v>
      </c>
      <c r="S33" s="10">
        <v>300</v>
      </c>
      <c r="T33" s="10">
        <v>300</v>
      </c>
      <c r="U33" s="10" t="s">
        <v>386</v>
      </c>
      <c r="V33" s="10">
        <v>30</v>
      </c>
      <c r="W33" s="10" t="s">
        <v>387</v>
      </c>
      <c r="X33" s="10">
        <v>30</v>
      </c>
    </row>
    <row r="34" spans="2:24" ht="15.75" customHeight="1" x14ac:dyDescent="0.45">
      <c r="B34" s="205"/>
      <c r="C34" s="6">
        <v>42946</v>
      </c>
      <c r="D34" s="6">
        <v>42946</v>
      </c>
      <c r="E34" s="7">
        <v>1</v>
      </c>
      <c r="F34" s="7" t="s">
        <v>420</v>
      </c>
      <c r="G34" s="7" t="s">
        <v>391</v>
      </c>
      <c r="H34" s="8">
        <v>4000000</v>
      </c>
      <c r="I34" s="7">
        <v>400</v>
      </c>
      <c r="J34" s="16">
        <f t="shared" si="4"/>
        <v>9.5238095238095233E-2</v>
      </c>
      <c r="K34" s="8">
        <v>3900000</v>
      </c>
      <c r="L34" s="7">
        <v>4200</v>
      </c>
      <c r="M34" s="7">
        <v>4000</v>
      </c>
      <c r="N34" s="16">
        <v>0.4</v>
      </c>
      <c r="O34" s="7">
        <v>3</v>
      </c>
      <c r="P34" s="17">
        <v>2.2523148148148101E-2</v>
      </c>
      <c r="Q34" s="7">
        <v>4000</v>
      </c>
      <c r="R34" s="7">
        <v>310</v>
      </c>
      <c r="S34" s="7">
        <v>310</v>
      </c>
      <c r="T34" s="7">
        <v>310</v>
      </c>
      <c r="U34" s="7" t="s">
        <v>386</v>
      </c>
      <c r="V34" s="7">
        <v>31</v>
      </c>
      <c r="W34" s="7" t="s">
        <v>387</v>
      </c>
      <c r="X34" s="7">
        <v>31</v>
      </c>
    </row>
    <row r="35" spans="2:24" ht="15.75" customHeight="1" x14ac:dyDescent="0.45">
      <c r="B35" s="205">
        <v>42948</v>
      </c>
      <c r="C35" s="9">
        <v>42953</v>
      </c>
      <c r="D35" s="9">
        <v>42953</v>
      </c>
      <c r="E35" s="10">
        <v>1</v>
      </c>
      <c r="F35" s="10" t="s">
        <v>421</v>
      </c>
      <c r="G35" s="10" t="s">
        <v>393</v>
      </c>
      <c r="H35" s="11">
        <v>4100000</v>
      </c>
      <c r="I35" s="10">
        <v>410</v>
      </c>
      <c r="J35" s="18">
        <f t="shared" si="4"/>
        <v>9.5348837209302331E-2</v>
      </c>
      <c r="K35" s="11">
        <v>4000000</v>
      </c>
      <c r="L35" s="10">
        <v>4300</v>
      </c>
      <c r="M35" s="10">
        <v>4100</v>
      </c>
      <c r="N35" s="18">
        <v>0.4</v>
      </c>
      <c r="O35" s="10">
        <v>3</v>
      </c>
      <c r="P35" s="19">
        <v>2.3217592592592599E-2</v>
      </c>
      <c r="Q35" s="10">
        <v>4100</v>
      </c>
      <c r="R35" s="10">
        <v>320</v>
      </c>
      <c r="S35" s="10">
        <v>320</v>
      </c>
      <c r="T35" s="10">
        <v>320</v>
      </c>
      <c r="U35" s="10" t="s">
        <v>386</v>
      </c>
      <c r="V35" s="10">
        <v>32</v>
      </c>
      <c r="W35" s="10" t="s">
        <v>387</v>
      </c>
      <c r="X35" s="10">
        <v>32</v>
      </c>
    </row>
    <row r="36" spans="2:24" ht="15.75" customHeight="1" x14ac:dyDescent="0.45">
      <c r="B36" s="205"/>
      <c r="C36" s="6">
        <v>42960</v>
      </c>
      <c r="D36" s="6">
        <v>42960</v>
      </c>
      <c r="E36" s="7">
        <v>1</v>
      </c>
      <c r="F36" s="7" t="s">
        <v>422</v>
      </c>
      <c r="G36" s="7" t="s">
        <v>385</v>
      </c>
      <c r="H36" s="8">
        <v>4200000</v>
      </c>
      <c r="I36" s="7">
        <v>420</v>
      </c>
      <c r="J36" s="16">
        <f t="shared" si="4"/>
        <v>9.5454545454545459E-2</v>
      </c>
      <c r="K36" s="8">
        <v>4100000</v>
      </c>
      <c r="L36" s="7">
        <v>4400</v>
      </c>
      <c r="M36" s="7">
        <v>4200</v>
      </c>
      <c r="N36" s="16">
        <v>0.4</v>
      </c>
      <c r="O36" s="7">
        <v>3</v>
      </c>
      <c r="P36" s="17">
        <v>2.3912037037036999E-2</v>
      </c>
      <c r="Q36" s="7">
        <v>4200</v>
      </c>
      <c r="R36" s="7">
        <v>330</v>
      </c>
      <c r="S36" s="7">
        <v>330</v>
      </c>
      <c r="T36" s="7">
        <v>330</v>
      </c>
      <c r="U36" s="7" t="s">
        <v>386</v>
      </c>
      <c r="V36" s="7">
        <v>33</v>
      </c>
      <c r="W36" s="7" t="s">
        <v>387</v>
      </c>
      <c r="X36" s="7">
        <v>33</v>
      </c>
    </row>
    <row r="37" spans="2:24" ht="15.75" customHeight="1" x14ac:dyDescent="0.45">
      <c r="B37" s="205"/>
      <c r="C37" s="9">
        <v>42967</v>
      </c>
      <c r="D37" s="9">
        <v>42967</v>
      </c>
      <c r="E37" s="10">
        <v>1</v>
      </c>
      <c r="F37" s="10" t="s">
        <v>423</v>
      </c>
      <c r="G37" s="10" t="s">
        <v>389</v>
      </c>
      <c r="H37" s="11">
        <v>4300000</v>
      </c>
      <c r="I37" s="10">
        <v>430</v>
      </c>
      <c r="J37" s="18">
        <f t="shared" si="4"/>
        <v>9.555555555555556E-2</v>
      </c>
      <c r="K37" s="11">
        <v>4200000</v>
      </c>
      <c r="L37" s="10">
        <v>4500</v>
      </c>
      <c r="M37" s="10">
        <v>4300</v>
      </c>
      <c r="N37" s="18">
        <v>0.4</v>
      </c>
      <c r="O37" s="10">
        <v>3</v>
      </c>
      <c r="P37" s="19">
        <v>2.46064814814815E-2</v>
      </c>
      <c r="Q37" s="10">
        <v>4300</v>
      </c>
      <c r="R37" s="10">
        <v>340</v>
      </c>
      <c r="S37" s="10">
        <v>340</v>
      </c>
      <c r="T37" s="10">
        <v>340</v>
      </c>
      <c r="U37" s="10" t="s">
        <v>386</v>
      </c>
      <c r="V37" s="10">
        <v>34</v>
      </c>
      <c r="W37" s="10" t="s">
        <v>387</v>
      </c>
      <c r="X37" s="10">
        <v>34</v>
      </c>
    </row>
    <row r="38" spans="2:24" ht="15.75" customHeight="1" x14ac:dyDescent="0.45">
      <c r="B38" s="205"/>
      <c r="C38" s="6">
        <v>42974</v>
      </c>
      <c r="D38" s="6">
        <v>42974</v>
      </c>
      <c r="E38" s="7">
        <v>1</v>
      </c>
      <c r="F38" s="7" t="s">
        <v>424</v>
      </c>
      <c r="G38" s="7" t="s">
        <v>391</v>
      </c>
      <c r="H38" s="8">
        <v>4400000</v>
      </c>
      <c r="I38" s="7">
        <v>440</v>
      </c>
      <c r="J38" s="16">
        <f t="shared" ref="J38:J56" si="5">I38/L38</f>
        <v>9.5652173913043481E-2</v>
      </c>
      <c r="K38" s="8">
        <v>4300000</v>
      </c>
      <c r="L38" s="7">
        <v>4600</v>
      </c>
      <c r="M38" s="7">
        <v>4400</v>
      </c>
      <c r="N38" s="16">
        <v>0.4</v>
      </c>
      <c r="O38" s="7">
        <v>3</v>
      </c>
      <c r="P38" s="17">
        <v>2.53009259259259E-2</v>
      </c>
      <c r="Q38" s="7">
        <v>4400</v>
      </c>
      <c r="R38" s="7">
        <v>350</v>
      </c>
      <c r="S38" s="7">
        <v>350</v>
      </c>
      <c r="T38" s="7">
        <v>350</v>
      </c>
      <c r="U38" s="7" t="s">
        <v>386</v>
      </c>
      <c r="V38" s="7">
        <v>35</v>
      </c>
      <c r="W38" s="7" t="s">
        <v>387</v>
      </c>
      <c r="X38" s="7">
        <v>35</v>
      </c>
    </row>
    <row r="39" spans="2:24" ht="15.75" customHeight="1" x14ac:dyDescent="0.45">
      <c r="B39" s="205">
        <v>42979</v>
      </c>
      <c r="C39" s="9">
        <v>42981</v>
      </c>
      <c r="D39" s="9">
        <v>42981</v>
      </c>
      <c r="E39" s="10">
        <v>1</v>
      </c>
      <c r="F39" s="10" t="s">
        <v>425</v>
      </c>
      <c r="G39" s="10" t="s">
        <v>393</v>
      </c>
      <c r="H39" s="11">
        <v>4500000</v>
      </c>
      <c r="I39" s="10">
        <v>450</v>
      </c>
      <c r="J39" s="18">
        <f t="shared" si="5"/>
        <v>9.5744680851063829E-2</v>
      </c>
      <c r="K39" s="11">
        <v>4400000</v>
      </c>
      <c r="L39" s="10">
        <v>4700</v>
      </c>
      <c r="M39" s="10">
        <v>4500</v>
      </c>
      <c r="N39" s="18">
        <v>0.4</v>
      </c>
      <c r="O39" s="10">
        <v>3</v>
      </c>
      <c r="P39" s="19">
        <v>2.5995370370370401E-2</v>
      </c>
      <c r="Q39" s="10">
        <v>4500</v>
      </c>
      <c r="R39" s="10">
        <v>360</v>
      </c>
      <c r="S39" s="10">
        <v>360</v>
      </c>
      <c r="T39" s="10">
        <v>360</v>
      </c>
      <c r="U39" s="10" t="s">
        <v>386</v>
      </c>
      <c r="V39" s="10">
        <v>36</v>
      </c>
      <c r="W39" s="10" t="s">
        <v>387</v>
      </c>
      <c r="X39" s="10">
        <v>36</v>
      </c>
    </row>
    <row r="40" spans="2:24" ht="15.75" customHeight="1" x14ac:dyDescent="0.45">
      <c r="B40" s="205"/>
      <c r="C40" s="6">
        <v>42988</v>
      </c>
      <c r="D40" s="6">
        <v>42988</v>
      </c>
      <c r="E40" s="7">
        <v>1</v>
      </c>
      <c r="F40" s="7" t="s">
        <v>426</v>
      </c>
      <c r="G40" s="7" t="s">
        <v>385</v>
      </c>
      <c r="H40" s="8">
        <v>4600000</v>
      </c>
      <c r="I40" s="7">
        <v>460</v>
      </c>
      <c r="J40" s="16">
        <f t="shared" si="5"/>
        <v>9.583333333333334E-2</v>
      </c>
      <c r="K40" s="8">
        <v>4500000</v>
      </c>
      <c r="L40" s="7">
        <v>4800</v>
      </c>
      <c r="M40" s="7">
        <v>4600</v>
      </c>
      <c r="N40" s="16">
        <v>0.4</v>
      </c>
      <c r="O40" s="7">
        <v>3</v>
      </c>
      <c r="P40" s="17">
        <v>2.6689814814814802E-2</v>
      </c>
      <c r="Q40" s="7">
        <v>4600</v>
      </c>
      <c r="R40" s="7">
        <v>370</v>
      </c>
      <c r="S40" s="7">
        <v>370</v>
      </c>
      <c r="T40" s="7">
        <v>370</v>
      </c>
      <c r="U40" s="7" t="s">
        <v>386</v>
      </c>
      <c r="V40" s="7">
        <v>37</v>
      </c>
      <c r="W40" s="7" t="s">
        <v>387</v>
      </c>
      <c r="X40" s="7">
        <v>37</v>
      </c>
    </row>
    <row r="41" spans="2:24" ht="15.75" customHeight="1" x14ac:dyDescent="0.45">
      <c r="B41" s="205"/>
      <c r="C41" s="9">
        <v>42995</v>
      </c>
      <c r="D41" s="9">
        <v>42995</v>
      </c>
      <c r="E41" s="10">
        <v>1</v>
      </c>
      <c r="F41" s="10" t="s">
        <v>427</v>
      </c>
      <c r="G41" s="10" t="s">
        <v>389</v>
      </c>
      <c r="H41" s="11">
        <v>4700000</v>
      </c>
      <c r="I41" s="10">
        <v>470</v>
      </c>
      <c r="J41" s="18">
        <f t="shared" si="5"/>
        <v>9.5918367346938774E-2</v>
      </c>
      <c r="K41" s="11">
        <v>4600000</v>
      </c>
      <c r="L41" s="10">
        <v>4900</v>
      </c>
      <c r="M41" s="10">
        <v>4700</v>
      </c>
      <c r="N41" s="18">
        <v>0.4</v>
      </c>
      <c r="O41" s="10">
        <v>3</v>
      </c>
      <c r="P41" s="19">
        <v>2.7384259259259299E-2</v>
      </c>
      <c r="Q41" s="10">
        <v>4700</v>
      </c>
      <c r="R41" s="10">
        <v>380</v>
      </c>
      <c r="S41" s="10">
        <v>380</v>
      </c>
      <c r="T41" s="10">
        <v>380</v>
      </c>
      <c r="U41" s="10" t="s">
        <v>386</v>
      </c>
      <c r="V41" s="10">
        <v>38</v>
      </c>
      <c r="W41" s="10" t="s">
        <v>387</v>
      </c>
      <c r="X41" s="10">
        <v>38</v>
      </c>
    </row>
    <row r="42" spans="2:24" ht="15.75" customHeight="1" x14ac:dyDescent="0.45">
      <c r="B42" s="205"/>
      <c r="C42" s="6">
        <v>43002</v>
      </c>
      <c r="D42" s="6">
        <v>43002</v>
      </c>
      <c r="E42" s="7">
        <v>1</v>
      </c>
      <c r="F42" s="7" t="s">
        <v>428</v>
      </c>
      <c r="G42" s="7" t="s">
        <v>391</v>
      </c>
      <c r="H42" s="8">
        <v>4800000</v>
      </c>
      <c r="I42" s="7">
        <v>480</v>
      </c>
      <c r="J42" s="16">
        <f t="shared" si="5"/>
        <v>9.6000000000000002E-2</v>
      </c>
      <c r="K42" s="8">
        <v>4700000</v>
      </c>
      <c r="L42" s="7">
        <v>5000</v>
      </c>
      <c r="M42" s="7">
        <v>4800</v>
      </c>
      <c r="N42" s="16">
        <v>0.4</v>
      </c>
      <c r="O42" s="7">
        <v>3</v>
      </c>
      <c r="P42" s="17">
        <v>2.8078703703703699E-2</v>
      </c>
      <c r="Q42" s="7">
        <v>4800</v>
      </c>
      <c r="R42" s="7">
        <v>390</v>
      </c>
      <c r="S42" s="7">
        <v>390</v>
      </c>
      <c r="T42" s="7">
        <v>390</v>
      </c>
      <c r="U42" s="7" t="s">
        <v>386</v>
      </c>
      <c r="V42" s="7">
        <v>39</v>
      </c>
      <c r="W42" s="7" t="s">
        <v>387</v>
      </c>
      <c r="X42" s="7">
        <v>39</v>
      </c>
    </row>
    <row r="43" spans="2:24" ht="15.75" customHeight="1" x14ac:dyDescent="0.45">
      <c r="B43" s="205">
        <v>43009</v>
      </c>
      <c r="C43" s="9">
        <v>43009</v>
      </c>
      <c r="D43" s="9">
        <v>43009</v>
      </c>
      <c r="E43" s="10">
        <v>1</v>
      </c>
      <c r="F43" s="10" t="s">
        <v>429</v>
      </c>
      <c r="G43" s="10" t="s">
        <v>393</v>
      </c>
      <c r="H43" s="11">
        <v>4900000</v>
      </c>
      <c r="I43" s="10">
        <v>490</v>
      </c>
      <c r="J43" s="18">
        <f t="shared" si="5"/>
        <v>9.6078431372549025E-2</v>
      </c>
      <c r="K43" s="11">
        <v>4800000</v>
      </c>
      <c r="L43" s="10">
        <v>5100</v>
      </c>
      <c r="M43" s="10">
        <v>4900</v>
      </c>
      <c r="N43" s="18">
        <v>0.4</v>
      </c>
      <c r="O43" s="10">
        <v>3</v>
      </c>
      <c r="P43" s="19">
        <v>2.87731481481481E-2</v>
      </c>
      <c r="Q43" s="10">
        <v>4900</v>
      </c>
      <c r="R43" s="10">
        <v>400</v>
      </c>
      <c r="S43" s="10">
        <v>400</v>
      </c>
      <c r="T43" s="10">
        <v>400</v>
      </c>
      <c r="U43" s="10" t="s">
        <v>386</v>
      </c>
      <c r="V43" s="10">
        <v>40</v>
      </c>
      <c r="W43" s="10" t="s">
        <v>387</v>
      </c>
      <c r="X43" s="10">
        <v>40</v>
      </c>
    </row>
    <row r="44" spans="2:24" ht="15.75" customHeight="1" x14ac:dyDescent="0.45">
      <c r="B44" s="205"/>
      <c r="C44" s="6">
        <v>43016</v>
      </c>
      <c r="D44" s="6">
        <v>43016</v>
      </c>
      <c r="E44" s="7">
        <v>1</v>
      </c>
      <c r="F44" s="7" t="s">
        <v>430</v>
      </c>
      <c r="G44" s="7" t="s">
        <v>385</v>
      </c>
      <c r="H44" s="8">
        <v>5000000</v>
      </c>
      <c r="I44" s="7">
        <v>500</v>
      </c>
      <c r="J44" s="16">
        <f t="shared" si="5"/>
        <v>9.6153846153846159E-2</v>
      </c>
      <c r="K44" s="8">
        <v>4900000</v>
      </c>
      <c r="L44" s="7">
        <v>5200</v>
      </c>
      <c r="M44" s="7">
        <v>5000</v>
      </c>
      <c r="N44" s="16">
        <v>0.4</v>
      </c>
      <c r="O44" s="7">
        <v>3</v>
      </c>
      <c r="P44" s="17">
        <v>2.9467592592592601E-2</v>
      </c>
      <c r="Q44" s="7">
        <v>5000</v>
      </c>
      <c r="R44" s="7">
        <v>410</v>
      </c>
      <c r="S44" s="7">
        <v>410</v>
      </c>
      <c r="T44" s="7">
        <v>410</v>
      </c>
      <c r="U44" s="7" t="s">
        <v>386</v>
      </c>
      <c r="V44" s="7">
        <v>41</v>
      </c>
      <c r="W44" s="7" t="s">
        <v>387</v>
      </c>
      <c r="X44" s="7">
        <v>41</v>
      </c>
    </row>
    <row r="45" spans="2:24" ht="15.75" customHeight="1" x14ac:dyDescent="0.45">
      <c r="B45" s="205"/>
      <c r="C45" s="9">
        <v>43023</v>
      </c>
      <c r="D45" s="9">
        <v>43023</v>
      </c>
      <c r="E45" s="10">
        <v>1</v>
      </c>
      <c r="F45" s="10" t="s">
        <v>431</v>
      </c>
      <c r="G45" s="10" t="s">
        <v>389</v>
      </c>
      <c r="H45" s="11">
        <v>5100000</v>
      </c>
      <c r="I45" s="10">
        <v>510</v>
      </c>
      <c r="J45" s="18">
        <f t="shared" si="5"/>
        <v>9.6226415094339629E-2</v>
      </c>
      <c r="K45" s="11">
        <v>5000000</v>
      </c>
      <c r="L45" s="10">
        <v>5300</v>
      </c>
      <c r="M45" s="10">
        <v>5100</v>
      </c>
      <c r="N45" s="18">
        <v>0.4</v>
      </c>
      <c r="O45" s="10">
        <v>3</v>
      </c>
      <c r="P45" s="19">
        <v>3.0162037037037001E-2</v>
      </c>
      <c r="Q45" s="10">
        <v>5100</v>
      </c>
      <c r="R45" s="10">
        <v>420</v>
      </c>
      <c r="S45" s="10">
        <v>420</v>
      </c>
      <c r="T45" s="10">
        <v>420</v>
      </c>
      <c r="U45" s="10" t="s">
        <v>386</v>
      </c>
      <c r="V45" s="10">
        <v>42</v>
      </c>
      <c r="W45" s="10" t="s">
        <v>387</v>
      </c>
      <c r="X45" s="10">
        <v>42</v>
      </c>
    </row>
    <row r="46" spans="2:24" ht="15.75" customHeight="1" x14ac:dyDescent="0.45">
      <c r="B46" s="205"/>
      <c r="C46" s="6">
        <v>43030</v>
      </c>
      <c r="D46" s="6">
        <v>43030</v>
      </c>
      <c r="E46" s="7">
        <v>1</v>
      </c>
      <c r="F46" s="7" t="s">
        <v>432</v>
      </c>
      <c r="G46" s="7" t="s">
        <v>391</v>
      </c>
      <c r="H46" s="8">
        <v>5200000</v>
      </c>
      <c r="I46" s="7">
        <v>520</v>
      </c>
      <c r="J46" s="16">
        <f t="shared" si="5"/>
        <v>9.6296296296296297E-2</v>
      </c>
      <c r="K46" s="8">
        <v>5100000</v>
      </c>
      <c r="L46" s="7">
        <v>5400</v>
      </c>
      <c r="M46" s="7">
        <v>5200</v>
      </c>
      <c r="N46" s="16">
        <v>0.4</v>
      </c>
      <c r="O46" s="7">
        <v>3</v>
      </c>
      <c r="P46" s="17">
        <v>3.0856481481481499E-2</v>
      </c>
      <c r="Q46" s="7">
        <v>5200</v>
      </c>
      <c r="R46" s="7">
        <v>430</v>
      </c>
      <c r="S46" s="7">
        <v>430</v>
      </c>
      <c r="T46" s="7">
        <v>430</v>
      </c>
      <c r="U46" s="7" t="s">
        <v>386</v>
      </c>
      <c r="V46" s="7">
        <v>43</v>
      </c>
      <c r="W46" s="7" t="s">
        <v>387</v>
      </c>
      <c r="X46" s="7">
        <v>43</v>
      </c>
    </row>
    <row r="47" spans="2:24" ht="15.75" customHeight="1" x14ac:dyDescent="0.45">
      <c r="B47" s="205"/>
      <c r="C47" s="9">
        <v>43037</v>
      </c>
      <c r="D47" s="9">
        <v>43037</v>
      </c>
      <c r="E47" s="10">
        <v>1</v>
      </c>
      <c r="F47" s="10" t="s">
        <v>433</v>
      </c>
      <c r="G47" s="10" t="s">
        <v>393</v>
      </c>
      <c r="H47" s="11">
        <v>5300000</v>
      </c>
      <c r="I47" s="10">
        <v>530</v>
      </c>
      <c r="J47" s="18">
        <f t="shared" si="5"/>
        <v>9.636363636363636E-2</v>
      </c>
      <c r="K47" s="11">
        <v>5200000</v>
      </c>
      <c r="L47" s="10">
        <v>5500</v>
      </c>
      <c r="M47" s="10">
        <v>5300</v>
      </c>
      <c r="N47" s="18">
        <v>0.4</v>
      </c>
      <c r="O47" s="10">
        <v>3</v>
      </c>
      <c r="P47" s="19">
        <v>3.1550925925925899E-2</v>
      </c>
      <c r="Q47" s="10">
        <v>5300</v>
      </c>
      <c r="R47" s="10">
        <v>440</v>
      </c>
      <c r="S47" s="10">
        <v>440</v>
      </c>
      <c r="T47" s="10">
        <v>440</v>
      </c>
      <c r="U47" s="10" t="s">
        <v>386</v>
      </c>
      <c r="V47" s="10">
        <v>44</v>
      </c>
      <c r="W47" s="10" t="s">
        <v>387</v>
      </c>
      <c r="X47" s="10">
        <v>44</v>
      </c>
    </row>
    <row r="48" spans="2:24" ht="15.75" customHeight="1" x14ac:dyDescent="0.45">
      <c r="B48" s="205">
        <v>43040</v>
      </c>
      <c r="C48" s="6">
        <v>43044</v>
      </c>
      <c r="D48" s="6">
        <v>43044</v>
      </c>
      <c r="E48" s="7">
        <v>1</v>
      </c>
      <c r="F48" s="7" t="s">
        <v>434</v>
      </c>
      <c r="G48" s="7" t="s">
        <v>385</v>
      </c>
      <c r="H48" s="8">
        <v>5400000</v>
      </c>
      <c r="I48" s="7">
        <v>540</v>
      </c>
      <c r="J48" s="16">
        <f t="shared" si="5"/>
        <v>9.6428571428571433E-2</v>
      </c>
      <c r="K48" s="8">
        <v>5300000</v>
      </c>
      <c r="L48" s="7">
        <v>5600</v>
      </c>
      <c r="M48" s="7">
        <v>5400</v>
      </c>
      <c r="N48" s="16">
        <v>0.4</v>
      </c>
      <c r="O48" s="7">
        <v>3</v>
      </c>
      <c r="P48" s="17">
        <v>3.2245370370370403E-2</v>
      </c>
      <c r="Q48" s="7">
        <v>5400</v>
      </c>
      <c r="R48" s="7">
        <v>450</v>
      </c>
      <c r="S48" s="7">
        <v>450</v>
      </c>
      <c r="T48" s="7">
        <v>450</v>
      </c>
      <c r="U48" s="7" t="s">
        <v>386</v>
      </c>
      <c r="V48" s="7">
        <v>45</v>
      </c>
      <c r="W48" s="7" t="s">
        <v>387</v>
      </c>
      <c r="X48" s="7">
        <v>45</v>
      </c>
    </row>
    <row r="49" spans="2:24" ht="15.75" customHeight="1" x14ac:dyDescent="0.45">
      <c r="B49" s="205"/>
      <c r="C49" s="9">
        <v>43051</v>
      </c>
      <c r="D49" s="9">
        <v>43051</v>
      </c>
      <c r="E49" s="10">
        <v>1</v>
      </c>
      <c r="F49" s="10" t="s">
        <v>435</v>
      </c>
      <c r="G49" s="10" t="s">
        <v>389</v>
      </c>
      <c r="H49" s="11">
        <v>5500000</v>
      </c>
      <c r="I49" s="10">
        <v>550</v>
      </c>
      <c r="J49" s="18">
        <f t="shared" si="5"/>
        <v>9.6491228070175433E-2</v>
      </c>
      <c r="K49" s="11">
        <v>5400000</v>
      </c>
      <c r="L49" s="10">
        <v>5700</v>
      </c>
      <c r="M49" s="10">
        <v>5500</v>
      </c>
      <c r="N49" s="18">
        <v>0.4</v>
      </c>
      <c r="O49" s="10">
        <v>3</v>
      </c>
      <c r="P49" s="19">
        <v>3.2939814814814797E-2</v>
      </c>
      <c r="Q49" s="10">
        <v>5500</v>
      </c>
      <c r="R49" s="10">
        <v>460</v>
      </c>
      <c r="S49" s="10">
        <v>460</v>
      </c>
      <c r="T49" s="10">
        <v>460</v>
      </c>
      <c r="U49" s="10" t="s">
        <v>386</v>
      </c>
      <c r="V49" s="10">
        <v>46</v>
      </c>
      <c r="W49" s="10" t="s">
        <v>387</v>
      </c>
      <c r="X49" s="10">
        <v>46</v>
      </c>
    </row>
    <row r="50" spans="2:24" ht="15.75" customHeight="1" x14ac:dyDescent="0.45">
      <c r="B50" s="205"/>
      <c r="C50" s="6">
        <v>43058</v>
      </c>
      <c r="D50" s="6">
        <v>43058</v>
      </c>
      <c r="E50" s="7">
        <v>1</v>
      </c>
      <c r="F50" s="7" t="s">
        <v>436</v>
      </c>
      <c r="G50" s="7" t="s">
        <v>391</v>
      </c>
      <c r="H50" s="8">
        <v>5600000</v>
      </c>
      <c r="I50" s="7">
        <v>560</v>
      </c>
      <c r="J50" s="16">
        <f t="shared" si="5"/>
        <v>9.6551724137931033E-2</v>
      </c>
      <c r="K50" s="8">
        <v>5500000</v>
      </c>
      <c r="L50" s="7">
        <v>5800</v>
      </c>
      <c r="M50" s="7">
        <v>5600</v>
      </c>
      <c r="N50" s="16">
        <v>0.4</v>
      </c>
      <c r="O50" s="7">
        <v>3</v>
      </c>
      <c r="P50" s="17">
        <v>3.3634259259259301E-2</v>
      </c>
      <c r="Q50" s="7">
        <v>5600</v>
      </c>
      <c r="R50" s="7">
        <v>470</v>
      </c>
      <c r="S50" s="7">
        <v>470</v>
      </c>
      <c r="T50" s="7">
        <v>470</v>
      </c>
      <c r="U50" s="7" t="s">
        <v>386</v>
      </c>
      <c r="V50" s="7">
        <v>47</v>
      </c>
      <c r="W50" s="7" t="s">
        <v>387</v>
      </c>
      <c r="X50" s="7">
        <v>47</v>
      </c>
    </row>
    <row r="51" spans="2:24" ht="15.75" customHeight="1" x14ac:dyDescent="0.45">
      <c r="B51" s="205"/>
      <c r="C51" s="9">
        <v>43065</v>
      </c>
      <c r="D51" s="9">
        <v>43065</v>
      </c>
      <c r="E51" s="10">
        <v>1</v>
      </c>
      <c r="F51" s="10" t="s">
        <v>437</v>
      </c>
      <c r="G51" s="10" t="s">
        <v>393</v>
      </c>
      <c r="H51" s="11">
        <v>5700000</v>
      </c>
      <c r="I51" s="10">
        <v>570</v>
      </c>
      <c r="J51" s="18">
        <f t="shared" si="5"/>
        <v>9.6610169491525427E-2</v>
      </c>
      <c r="K51" s="11">
        <v>5600000</v>
      </c>
      <c r="L51" s="10">
        <v>5900</v>
      </c>
      <c r="M51" s="10">
        <v>5700</v>
      </c>
      <c r="N51" s="18">
        <v>0.4</v>
      </c>
      <c r="O51" s="10">
        <v>3</v>
      </c>
      <c r="P51" s="19">
        <v>3.4328703703703702E-2</v>
      </c>
      <c r="Q51" s="10">
        <v>5700</v>
      </c>
      <c r="R51" s="10">
        <v>480</v>
      </c>
      <c r="S51" s="10">
        <v>480</v>
      </c>
      <c r="T51" s="10">
        <v>480</v>
      </c>
      <c r="U51" s="10" t="s">
        <v>386</v>
      </c>
      <c r="V51" s="10">
        <v>48</v>
      </c>
      <c r="W51" s="10" t="s">
        <v>387</v>
      </c>
      <c r="X51" s="10">
        <v>48</v>
      </c>
    </row>
    <row r="52" spans="2:24" ht="15.75" customHeight="1" x14ac:dyDescent="0.45">
      <c r="B52" s="205">
        <v>43070</v>
      </c>
      <c r="C52" s="6">
        <v>43072</v>
      </c>
      <c r="D52" s="6">
        <v>43072</v>
      </c>
      <c r="E52" s="7">
        <v>1</v>
      </c>
      <c r="F52" s="7" t="s">
        <v>438</v>
      </c>
      <c r="G52" s="7" t="s">
        <v>385</v>
      </c>
      <c r="H52" s="8">
        <v>5800000</v>
      </c>
      <c r="I52" s="7">
        <v>580</v>
      </c>
      <c r="J52" s="16">
        <f t="shared" si="5"/>
        <v>9.6666666666666665E-2</v>
      </c>
      <c r="K52" s="8">
        <v>5700000</v>
      </c>
      <c r="L52" s="7">
        <v>6000</v>
      </c>
      <c r="M52" s="7">
        <v>5800</v>
      </c>
      <c r="N52" s="16">
        <v>0.4</v>
      </c>
      <c r="O52" s="7">
        <v>3</v>
      </c>
      <c r="P52" s="17">
        <v>3.5023148148148199E-2</v>
      </c>
      <c r="Q52" s="7">
        <v>5800</v>
      </c>
      <c r="R52" s="7">
        <v>490</v>
      </c>
      <c r="S52" s="7">
        <v>490</v>
      </c>
      <c r="T52" s="7">
        <v>490</v>
      </c>
      <c r="U52" s="7" t="s">
        <v>386</v>
      </c>
      <c r="V52" s="7">
        <v>49</v>
      </c>
      <c r="W52" s="7" t="s">
        <v>387</v>
      </c>
      <c r="X52" s="7">
        <v>49</v>
      </c>
    </row>
    <row r="53" spans="2:24" ht="15.75" customHeight="1" x14ac:dyDescent="0.45">
      <c r="B53" s="205"/>
      <c r="C53" s="9">
        <v>43079</v>
      </c>
      <c r="D53" s="9">
        <v>43079</v>
      </c>
      <c r="E53" s="10">
        <v>1</v>
      </c>
      <c r="F53" s="10" t="s">
        <v>439</v>
      </c>
      <c r="G53" s="10" t="s">
        <v>389</v>
      </c>
      <c r="H53" s="11">
        <v>5900000</v>
      </c>
      <c r="I53" s="10">
        <v>590</v>
      </c>
      <c r="J53" s="18">
        <f t="shared" si="5"/>
        <v>9.6721311475409841E-2</v>
      </c>
      <c r="K53" s="11">
        <v>5800000</v>
      </c>
      <c r="L53" s="10">
        <v>6100</v>
      </c>
      <c r="M53" s="10">
        <v>5900</v>
      </c>
      <c r="N53" s="18">
        <v>0.4</v>
      </c>
      <c r="O53" s="10">
        <v>3</v>
      </c>
      <c r="P53" s="19">
        <v>3.5717592592592599E-2</v>
      </c>
      <c r="Q53" s="10">
        <v>5900</v>
      </c>
      <c r="R53" s="10">
        <v>500</v>
      </c>
      <c r="S53" s="10">
        <v>500</v>
      </c>
      <c r="T53" s="10">
        <v>500</v>
      </c>
      <c r="U53" s="10" t="s">
        <v>386</v>
      </c>
      <c r="V53" s="10">
        <v>50</v>
      </c>
      <c r="W53" s="10" t="s">
        <v>387</v>
      </c>
      <c r="X53" s="10">
        <v>50</v>
      </c>
    </row>
    <row r="54" spans="2:24" ht="15.75" customHeight="1" x14ac:dyDescent="0.45">
      <c r="B54" s="205"/>
      <c r="C54" s="6">
        <v>43086</v>
      </c>
      <c r="D54" s="6">
        <v>43086</v>
      </c>
      <c r="E54" s="7">
        <v>1</v>
      </c>
      <c r="F54" s="7" t="s">
        <v>440</v>
      </c>
      <c r="G54" s="7" t="s">
        <v>391</v>
      </c>
      <c r="H54" s="8">
        <v>6000000</v>
      </c>
      <c r="I54" s="7">
        <v>600</v>
      </c>
      <c r="J54" s="16">
        <f t="shared" si="5"/>
        <v>9.6774193548387094E-2</v>
      </c>
      <c r="K54" s="8">
        <v>5900000</v>
      </c>
      <c r="L54" s="7">
        <v>6200</v>
      </c>
      <c r="M54" s="7">
        <v>6000</v>
      </c>
      <c r="N54" s="16">
        <v>0.4</v>
      </c>
      <c r="O54" s="7">
        <v>3</v>
      </c>
      <c r="P54" s="17">
        <v>3.6412037037037E-2</v>
      </c>
      <c r="Q54" s="7">
        <v>6000</v>
      </c>
      <c r="R54" s="7">
        <v>510</v>
      </c>
      <c r="S54" s="7">
        <v>510</v>
      </c>
      <c r="T54" s="7">
        <v>510</v>
      </c>
      <c r="U54" s="7" t="s">
        <v>386</v>
      </c>
      <c r="V54" s="7">
        <v>51</v>
      </c>
      <c r="W54" s="7" t="s">
        <v>387</v>
      </c>
      <c r="X54" s="7">
        <v>51</v>
      </c>
    </row>
    <row r="55" spans="2:24" ht="15.75" customHeight="1" x14ac:dyDescent="0.45">
      <c r="B55" s="205"/>
      <c r="C55" s="9">
        <v>43093</v>
      </c>
      <c r="D55" s="9">
        <v>43093</v>
      </c>
      <c r="E55" s="10">
        <v>1</v>
      </c>
      <c r="F55" s="10" t="s">
        <v>441</v>
      </c>
      <c r="G55" s="10" t="s">
        <v>393</v>
      </c>
      <c r="H55" s="11">
        <v>6100000</v>
      </c>
      <c r="I55" s="10">
        <v>610</v>
      </c>
      <c r="J55" s="18">
        <f t="shared" si="5"/>
        <v>9.6825396825396828E-2</v>
      </c>
      <c r="K55" s="11">
        <v>6000000</v>
      </c>
      <c r="L55" s="10">
        <v>6300</v>
      </c>
      <c r="M55" s="10">
        <v>6100</v>
      </c>
      <c r="N55" s="18">
        <v>0.4</v>
      </c>
      <c r="O55" s="10">
        <v>3</v>
      </c>
      <c r="P55" s="19">
        <v>3.7106481481481497E-2</v>
      </c>
      <c r="Q55" s="10">
        <v>6100</v>
      </c>
      <c r="R55" s="10">
        <v>520</v>
      </c>
      <c r="S55" s="10">
        <v>520</v>
      </c>
      <c r="T55" s="10">
        <v>520</v>
      </c>
      <c r="U55" s="10" t="s">
        <v>386</v>
      </c>
      <c r="V55" s="10">
        <v>52</v>
      </c>
      <c r="W55" s="10" t="s">
        <v>387</v>
      </c>
      <c r="X55" s="10">
        <v>52</v>
      </c>
    </row>
    <row r="56" spans="2:24" ht="15.75" customHeight="1" x14ac:dyDescent="0.45">
      <c r="B56" s="205"/>
      <c r="C56" s="6">
        <v>43100</v>
      </c>
      <c r="D56" s="6">
        <v>43100</v>
      </c>
      <c r="E56" s="7">
        <v>1</v>
      </c>
      <c r="F56" s="7" t="s">
        <v>442</v>
      </c>
      <c r="G56" s="7" t="s">
        <v>385</v>
      </c>
      <c r="H56" s="8">
        <v>6200000</v>
      </c>
      <c r="I56" s="7">
        <v>620</v>
      </c>
      <c r="J56" s="16">
        <f t="shared" si="5"/>
        <v>9.6875000000000003E-2</v>
      </c>
      <c r="K56" s="8">
        <v>6100000</v>
      </c>
      <c r="L56" s="7">
        <v>6400</v>
      </c>
      <c r="M56" s="7">
        <v>6200</v>
      </c>
      <c r="N56" s="16">
        <v>0.4</v>
      </c>
      <c r="O56" s="7">
        <v>3</v>
      </c>
      <c r="P56" s="17">
        <v>3.7800925925925898E-2</v>
      </c>
      <c r="Q56" s="7">
        <v>6200</v>
      </c>
      <c r="R56" s="7">
        <v>530</v>
      </c>
      <c r="S56" s="7">
        <v>530</v>
      </c>
      <c r="T56" s="7">
        <v>530</v>
      </c>
      <c r="U56" s="7" t="s">
        <v>386</v>
      </c>
      <c r="V56" s="7">
        <v>53</v>
      </c>
      <c r="W56" s="7" t="s">
        <v>387</v>
      </c>
      <c r="X56" s="7">
        <v>53</v>
      </c>
    </row>
  </sheetData>
  <mergeCells count="13">
    <mergeCell ref="B43:B47"/>
    <mergeCell ref="B48:B51"/>
    <mergeCell ref="B52:B56"/>
    <mergeCell ref="B22:B25"/>
    <mergeCell ref="B26:B29"/>
    <mergeCell ref="B31:B34"/>
    <mergeCell ref="B35:B38"/>
    <mergeCell ref="B39:B42"/>
    <mergeCell ref="B1:X1"/>
    <mergeCell ref="B4:B8"/>
    <mergeCell ref="B9:B12"/>
    <mergeCell ref="B13:B16"/>
    <mergeCell ref="B17:B21"/>
  </mergeCells>
  <phoneticPr fontId="19"/>
  <pageMargins left="0.75" right="0.75" top="1" bottom="1" header="0.51180555555555596" footer="0.5118055555555559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58"/>
  <sheetViews>
    <sheetView zoomScale="85" zoomScaleNormal="85" workbookViewId="0">
      <selection activeCell="C18" sqref="C18"/>
    </sheetView>
  </sheetViews>
  <sheetFormatPr defaultColWidth="14.44140625" defaultRowHeight="15.75" customHeight="1" x14ac:dyDescent="0.25"/>
  <cols>
    <col min="1" max="1" width="0.88671875" customWidth="1"/>
    <col min="2" max="2" width="32.5546875" customWidth="1"/>
    <col min="3" max="3" width="53.6640625" customWidth="1"/>
    <col min="4" max="4" width="114.109375" customWidth="1"/>
    <col min="5" max="5" width="16.109375" customWidth="1"/>
  </cols>
  <sheetData>
    <row r="1" spans="2:5" ht="37.799999999999997" x14ac:dyDescent="0.25">
      <c r="B1" s="162" t="s">
        <v>0</v>
      </c>
      <c r="C1" s="162"/>
      <c r="D1" s="162"/>
      <c r="E1" s="162"/>
    </row>
    <row r="2" spans="2:5" ht="16.2" x14ac:dyDescent="0.25">
      <c r="B2" s="2" t="s">
        <v>1</v>
      </c>
      <c r="C2" s="2" t="s">
        <v>2</v>
      </c>
      <c r="D2" s="2" t="s">
        <v>3</v>
      </c>
      <c r="E2" s="2" t="s">
        <v>4</v>
      </c>
    </row>
    <row r="3" spans="2:5" ht="15.75" customHeight="1" x14ac:dyDescent="0.45">
      <c r="B3" s="7" t="s">
        <v>5</v>
      </c>
      <c r="C3" s="7" t="s">
        <v>6</v>
      </c>
      <c r="D3" s="7" t="s">
        <v>7</v>
      </c>
      <c r="E3" s="7" t="s">
        <v>8</v>
      </c>
    </row>
    <row r="4" spans="2:5" ht="15.75" customHeight="1" x14ac:dyDescent="0.45">
      <c r="B4" s="135" t="s">
        <v>9</v>
      </c>
      <c r="C4" s="135" t="s">
        <v>6</v>
      </c>
      <c r="D4" s="135" t="s">
        <v>7</v>
      </c>
      <c r="E4" s="135" t="s">
        <v>8</v>
      </c>
    </row>
    <row r="5" spans="2:5" ht="15.75" customHeight="1" x14ac:dyDescent="0.45">
      <c r="B5" s="7" t="s">
        <v>10</v>
      </c>
      <c r="C5" s="7" t="s">
        <v>6</v>
      </c>
      <c r="D5" s="7" t="s">
        <v>11</v>
      </c>
      <c r="E5" s="7" t="s">
        <v>12</v>
      </c>
    </row>
    <row r="6" spans="2:5" ht="15.75" customHeight="1" x14ac:dyDescent="0.45">
      <c r="B6" s="135" t="s">
        <v>13</v>
      </c>
      <c r="C6" s="135" t="s">
        <v>6</v>
      </c>
      <c r="D6" s="135" t="s">
        <v>14</v>
      </c>
      <c r="E6" s="135" t="s">
        <v>15</v>
      </c>
    </row>
    <row r="7" spans="2:5" ht="15.75" customHeight="1" x14ac:dyDescent="0.45">
      <c r="B7" s="7" t="s">
        <v>16</v>
      </c>
      <c r="C7" s="7" t="s">
        <v>6</v>
      </c>
      <c r="D7" s="7" t="s">
        <v>17</v>
      </c>
      <c r="E7" s="7" t="s">
        <v>18</v>
      </c>
    </row>
    <row r="8" spans="2:5" ht="15.75" customHeight="1" x14ac:dyDescent="0.45">
      <c r="B8" s="135" t="s">
        <v>19</v>
      </c>
      <c r="C8" s="135" t="s">
        <v>6</v>
      </c>
      <c r="D8" s="10" t="s">
        <v>17</v>
      </c>
      <c r="E8" s="10" t="s">
        <v>18</v>
      </c>
    </row>
    <row r="9" spans="2:5" ht="15.75" customHeight="1" x14ac:dyDescent="0.45">
      <c r="B9" s="7" t="s">
        <v>20</v>
      </c>
      <c r="C9" s="7" t="s">
        <v>6</v>
      </c>
      <c r="D9" s="7" t="s">
        <v>17</v>
      </c>
      <c r="E9" s="7" t="s">
        <v>18</v>
      </c>
    </row>
    <row r="10" spans="2:5" ht="15.75" customHeight="1" x14ac:dyDescent="0.45">
      <c r="B10" s="135" t="s">
        <v>21</v>
      </c>
      <c r="C10" s="135" t="s">
        <v>6</v>
      </c>
      <c r="D10" s="10" t="s">
        <v>17</v>
      </c>
      <c r="E10" s="10" t="s">
        <v>18</v>
      </c>
    </row>
    <row r="11" spans="2:5" ht="15.75" customHeight="1" x14ac:dyDescent="0.45">
      <c r="B11" s="7" t="s">
        <v>22</v>
      </c>
      <c r="C11" s="7" t="s">
        <v>6</v>
      </c>
      <c r="D11" s="7" t="s">
        <v>17</v>
      </c>
      <c r="E11" s="7" t="s">
        <v>18</v>
      </c>
    </row>
    <row r="12" spans="2:5" ht="15.75" customHeight="1" x14ac:dyDescent="0.45">
      <c r="B12" s="135" t="s">
        <v>23</v>
      </c>
      <c r="C12" s="135" t="s">
        <v>6</v>
      </c>
      <c r="D12" s="10" t="s">
        <v>17</v>
      </c>
      <c r="E12" s="10" t="s">
        <v>18</v>
      </c>
    </row>
    <row r="13" spans="2:5" ht="15.75" customHeight="1" x14ac:dyDescent="0.45">
      <c r="B13" s="7" t="s">
        <v>24</v>
      </c>
      <c r="C13" s="7" t="s">
        <v>6</v>
      </c>
      <c r="D13" s="7" t="s">
        <v>17</v>
      </c>
      <c r="E13" s="7" t="s">
        <v>18</v>
      </c>
    </row>
    <row r="14" spans="2:5" ht="15.75" customHeight="1" x14ac:dyDescent="0.45">
      <c r="B14" s="135" t="s">
        <v>25</v>
      </c>
      <c r="C14" s="135" t="s">
        <v>6</v>
      </c>
      <c r="D14" s="10" t="s">
        <v>17</v>
      </c>
      <c r="E14" s="10" t="s">
        <v>18</v>
      </c>
    </row>
    <row r="15" spans="2:5" ht="15.75" customHeight="1" x14ac:dyDescent="0.45">
      <c r="B15" s="7" t="s">
        <v>26</v>
      </c>
      <c r="C15" s="7" t="s">
        <v>6</v>
      </c>
      <c r="D15" s="7" t="s">
        <v>7</v>
      </c>
      <c r="E15" s="7" t="s">
        <v>27</v>
      </c>
    </row>
    <row r="16" spans="2:5" ht="15.75" customHeight="1" x14ac:dyDescent="0.45">
      <c r="B16" s="10" t="s">
        <v>28</v>
      </c>
      <c r="C16" s="10" t="s">
        <v>6</v>
      </c>
      <c r="D16" s="10" t="s">
        <v>7</v>
      </c>
      <c r="E16" s="10" t="s">
        <v>29</v>
      </c>
    </row>
    <row r="17" spans="2:5" ht="15.75" customHeight="1" x14ac:dyDescent="0.45">
      <c r="B17" s="7" t="s">
        <v>30</v>
      </c>
      <c r="C17" s="7" t="s">
        <v>31</v>
      </c>
      <c r="D17" s="7" t="s">
        <v>32</v>
      </c>
      <c r="E17" s="7" t="s">
        <v>33</v>
      </c>
    </row>
    <row r="18" spans="2:5" ht="15.75" customHeight="1" x14ac:dyDescent="0.45">
      <c r="B18" s="10" t="s">
        <v>34</v>
      </c>
      <c r="C18" s="10" t="s">
        <v>35</v>
      </c>
      <c r="D18" s="10" t="s">
        <v>36</v>
      </c>
      <c r="E18" s="10" t="s">
        <v>37</v>
      </c>
    </row>
    <row r="19" spans="2:5" ht="15.75" customHeight="1" x14ac:dyDescent="0.45">
      <c r="B19" s="7" t="s">
        <v>38</v>
      </c>
      <c r="C19" s="7" t="s">
        <v>39</v>
      </c>
      <c r="D19" s="7" t="s">
        <v>40</v>
      </c>
      <c r="E19" s="7" t="s">
        <v>41</v>
      </c>
    </row>
    <row r="20" spans="2:5" ht="15.75" customHeight="1" x14ac:dyDescent="0.45">
      <c r="B20" s="10" t="s">
        <v>42</v>
      </c>
      <c r="C20" s="10" t="s">
        <v>43</v>
      </c>
      <c r="D20" s="10" t="s">
        <v>44</v>
      </c>
      <c r="E20" s="10" t="s">
        <v>41</v>
      </c>
    </row>
    <row r="21" spans="2:5" ht="15.75" customHeight="1" x14ac:dyDescent="0.45">
      <c r="B21" s="56"/>
      <c r="C21" s="56"/>
      <c r="D21" s="56"/>
      <c r="E21" s="56"/>
    </row>
    <row r="22" spans="2:5" ht="37.799999999999997" x14ac:dyDescent="0.25">
      <c r="B22" s="163" t="s">
        <v>45</v>
      </c>
      <c r="C22" s="164"/>
      <c r="D22" s="164"/>
      <c r="E22" s="164"/>
    </row>
    <row r="23" spans="2:5" ht="15.75" customHeight="1" x14ac:dyDescent="0.25">
      <c r="B23" s="161" t="s">
        <v>1</v>
      </c>
      <c r="C23" s="127" t="s">
        <v>2</v>
      </c>
      <c r="D23" s="127" t="s">
        <v>3</v>
      </c>
      <c r="E23" s="128" t="s">
        <v>4</v>
      </c>
    </row>
    <row r="24" spans="2:5" ht="15.75" customHeight="1" x14ac:dyDescent="0.45">
      <c r="B24" s="7" t="s">
        <v>46</v>
      </c>
      <c r="C24" s="7" t="s">
        <v>47</v>
      </c>
      <c r="D24" s="7" t="s">
        <v>48</v>
      </c>
      <c r="E24" s="7" t="s">
        <v>49</v>
      </c>
    </row>
    <row r="25" spans="2:5" ht="15.75" customHeight="1" x14ac:dyDescent="0.45">
      <c r="B25" s="132" t="s">
        <v>50</v>
      </c>
      <c r="C25" s="132" t="s">
        <v>6</v>
      </c>
      <c r="D25" s="132" t="s">
        <v>11</v>
      </c>
      <c r="E25" s="132" t="s">
        <v>51</v>
      </c>
    </row>
    <row r="26" spans="2:5" ht="15.75" customHeight="1" x14ac:dyDescent="0.45">
      <c r="B26" s="7" t="s">
        <v>52</v>
      </c>
      <c r="C26" s="7" t="s">
        <v>6</v>
      </c>
      <c r="D26" s="7" t="s">
        <v>53</v>
      </c>
      <c r="E26" s="7" t="s">
        <v>54</v>
      </c>
    </row>
    <row r="27" spans="2:5" ht="15.75" customHeight="1" x14ac:dyDescent="0.45">
      <c r="B27" s="132" t="s">
        <v>55</v>
      </c>
      <c r="C27" s="132" t="s">
        <v>6</v>
      </c>
      <c r="D27" s="132" t="s">
        <v>11</v>
      </c>
      <c r="E27" s="132" t="s">
        <v>56</v>
      </c>
    </row>
    <row r="28" spans="2:5" ht="15.75" customHeight="1" x14ac:dyDescent="0.45">
      <c r="B28" s="7" t="s">
        <v>57</v>
      </c>
      <c r="C28" s="7" t="s">
        <v>6</v>
      </c>
      <c r="D28" s="7" t="s">
        <v>58</v>
      </c>
      <c r="E28" s="7" t="s">
        <v>59</v>
      </c>
    </row>
    <row r="29" spans="2:5" ht="15.75" customHeight="1" x14ac:dyDescent="0.45">
      <c r="B29" s="132" t="s">
        <v>60</v>
      </c>
      <c r="C29" s="132" t="s">
        <v>61</v>
      </c>
      <c r="D29" s="132" t="s">
        <v>62</v>
      </c>
      <c r="E29" s="132" t="s">
        <v>63</v>
      </c>
    </row>
    <row r="30" spans="2:5" ht="15.75" customHeight="1" x14ac:dyDescent="0.45">
      <c r="B30" s="7" t="s">
        <v>64</v>
      </c>
      <c r="C30" s="7" t="s">
        <v>65</v>
      </c>
      <c r="D30" s="7" t="s">
        <v>66</v>
      </c>
      <c r="E30" s="7" t="s">
        <v>67</v>
      </c>
    </row>
    <row r="31" spans="2:5" ht="15.75" customHeight="1" x14ac:dyDescent="0.45">
      <c r="B31" s="132" t="s">
        <v>68</v>
      </c>
      <c r="C31" s="132" t="s">
        <v>69</v>
      </c>
      <c r="D31" s="132" t="s">
        <v>70</v>
      </c>
      <c r="E31" s="132" t="s">
        <v>67</v>
      </c>
    </row>
    <row r="32" spans="2:5" ht="15.75" customHeight="1" x14ac:dyDescent="0.45">
      <c r="B32" s="7" t="s">
        <v>71</v>
      </c>
      <c r="C32" s="7" t="s">
        <v>65</v>
      </c>
      <c r="D32" s="7" t="s">
        <v>66</v>
      </c>
      <c r="E32" s="7" t="s">
        <v>67</v>
      </c>
    </row>
    <row r="33" spans="2:5" ht="15.75" customHeight="1" x14ac:dyDescent="0.45">
      <c r="B33" s="132" t="s">
        <v>72</v>
      </c>
      <c r="C33" s="132" t="s">
        <v>69</v>
      </c>
      <c r="D33" s="132" t="s">
        <v>70</v>
      </c>
      <c r="E33" s="132" t="s">
        <v>67</v>
      </c>
    </row>
    <row r="34" spans="2:5" ht="15.75" customHeight="1" x14ac:dyDescent="0.45">
      <c r="B34" s="7" t="s">
        <v>73</v>
      </c>
      <c r="C34" s="7" t="s">
        <v>74</v>
      </c>
      <c r="D34" s="7" t="s">
        <v>75</v>
      </c>
      <c r="E34" s="7" t="s">
        <v>67</v>
      </c>
    </row>
    <row r="36" spans="2:5" ht="37.799999999999997" x14ac:dyDescent="0.25">
      <c r="B36" s="165" t="s">
        <v>76</v>
      </c>
      <c r="C36" s="166"/>
      <c r="D36" s="166"/>
      <c r="E36" s="166"/>
    </row>
    <row r="37" spans="2:5" ht="15.75" customHeight="1" x14ac:dyDescent="0.25">
      <c r="B37" s="149" t="s">
        <v>1</v>
      </c>
      <c r="C37" s="110" t="s">
        <v>2</v>
      </c>
      <c r="D37" s="110" t="s">
        <v>3</v>
      </c>
      <c r="E37" s="110" t="s">
        <v>4</v>
      </c>
    </row>
    <row r="38" spans="2:5" ht="15.75" customHeight="1" x14ac:dyDescent="0.45">
      <c r="B38" s="150" t="s">
        <v>77</v>
      </c>
      <c r="C38" s="7" t="s">
        <v>6</v>
      </c>
      <c r="D38" s="7" t="s">
        <v>78</v>
      </c>
      <c r="E38" s="7" t="s">
        <v>79</v>
      </c>
    </row>
    <row r="39" spans="2:5" ht="15.75" customHeight="1" x14ac:dyDescent="0.45">
      <c r="B39" s="151" t="s">
        <v>80</v>
      </c>
      <c r="C39" s="114" t="s">
        <v>81</v>
      </c>
      <c r="D39" s="114" t="s">
        <v>82</v>
      </c>
      <c r="E39" s="114" t="s">
        <v>83</v>
      </c>
    </row>
    <row r="40" spans="2:5" ht="15.75" customHeight="1" x14ac:dyDescent="0.45">
      <c r="B40" s="150" t="s">
        <v>84</v>
      </c>
      <c r="C40" s="7" t="s">
        <v>81</v>
      </c>
      <c r="D40" s="7" t="s">
        <v>82</v>
      </c>
      <c r="E40" s="7" t="s">
        <v>85</v>
      </c>
    </row>
    <row r="41" spans="2:5" ht="15.75" customHeight="1" x14ac:dyDescent="0.45">
      <c r="B41" s="151" t="s">
        <v>86</v>
      </c>
      <c r="C41" s="114" t="s">
        <v>6</v>
      </c>
      <c r="D41" s="114" t="s">
        <v>87</v>
      </c>
      <c r="E41" s="114" t="s">
        <v>88</v>
      </c>
    </row>
    <row r="42" spans="2:5" ht="15.75" customHeight="1" x14ac:dyDescent="0.45">
      <c r="B42" s="150" t="s">
        <v>89</v>
      </c>
      <c r="C42" s="7" t="s">
        <v>6</v>
      </c>
      <c r="D42" s="7" t="s">
        <v>90</v>
      </c>
      <c r="E42" s="7" t="s">
        <v>91</v>
      </c>
    </row>
    <row r="43" spans="2:5" ht="15.75" customHeight="1" x14ac:dyDescent="0.45">
      <c r="B43" s="151" t="s">
        <v>92</v>
      </c>
      <c r="C43" s="114" t="s">
        <v>6</v>
      </c>
      <c r="D43" s="114" t="s">
        <v>90</v>
      </c>
      <c r="E43" s="114" t="s">
        <v>91</v>
      </c>
    </row>
    <row r="44" spans="2:5" ht="15.75" customHeight="1" x14ac:dyDescent="0.45">
      <c r="B44" s="150" t="s">
        <v>60</v>
      </c>
      <c r="C44" s="7" t="s">
        <v>61</v>
      </c>
      <c r="D44" s="7" t="s">
        <v>62</v>
      </c>
      <c r="E44" s="7" t="s">
        <v>93</v>
      </c>
    </row>
    <row r="46" spans="2:5" ht="37.799999999999997" x14ac:dyDescent="0.25">
      <c r="B46" s="167" t="s">
        <v>94</v>
      </c>
      <c r="C46" s="168"/>
      <c r="D46" s="168"/>
      <c r="E46" s="168"/>
    </row>
    <row r="47" spans="2:5" ht="15.75" customHeight="1" x14ac:dyDescent="0.25">
      <c r="B47" s="155" t="s">
        <v>1</v>
      </c>
      <c r="C47" s="87" t="s">
        <v>2</v>
      </c>
      <c r="D47" s="87" t="s">
        <v>3</v>
      </c>
      <c r="E47" s="87" t="s">
        <v>4</v>
      </c>
    </row>
    <row r="48" spans="2:5" ht="15.75" customHeight="1" x14ac:dyDescent="0.45">
      <c r="B48" s="150" t="s">
        <v>80</v>
      </c>
      <c r="C48" s="7" t="s">
        <v>81</v>
      </c>
      <c r="D48" s="7" t="s">
        <v>82</v>
      </c>
      <c r="E48" s="7" t="s">
        <v>95</v>
      </c>
    </row>
    <row r="49" spans="2:5" ht="15.75" customHeight="1" x14ac:dyDescent="0.45">
      <c r="B49" s="156" t="s">
        <v>84</v>
      </c>
      <c r="C49" s="102" t="s">
        <v>81</v>
      </c>
      <c r="D49" s="102" t="s">
        <v>82</v>
      </c>
      <c r="E49" s="102" t="s">
        <v>95</v>
      </c>
    </row>
    <row r="50" spans="2:5" ht="15.75" customHeight="1" x14ac:dyDescent="0.45">
      <c r="B50" s="157" t="s">
        <v>86</v>
      </c>
      <c r="C50" s="7" t="s">
        <v>6</v>
      </c>
      <c r="D50" s="7" t="s">
        <v>87</v>
      </c>
      <c r="E50" s="7" t="s">
        <v>88</v>
      </c>
    </row>
    <row r="51" spans="2:5" ht="15.75" customHeight="1" x14ac:dyDescent="0.45">
      <c r="B51" s="156" t="s">
        <v>89</v>
      </c>
      <c r="C51" s="102" t="s">
        <v>6</v>
      </c>
      <c r="D51" s="102" t="s">
        <v>90</v>
      </c>
      <c r="E51" s="102" t="s">
        <v>95</v>
      </c>
    </row>
    <row r="52" spans="2:5" ht="15.75" customHeight="1" x14ac:dyDescent="0.45">
      <c r="B52" s="150" t="s">
        <v>92</v>
      </c>
      <c r="C52" s="7" t="s">
        <v>6</v>
      </c>
      <c r="D52" s="7" t="s">
        <v>90</v>
      </c>
      <c r="E52" s="7" t="s">
        <v>95</v>
      </c>
    </row>
    <row r="53" spans="2:5" ht="15.75" customHeight="1" x14ac:dyDescent="0.45">
      <c r="B53" s="156" t="s">
        <v>96</v>
      </c>
      <c r="C53" s="102" t="s">
        <v>81</v>
      </c>
      <c r="D53" s="102" t="s">
        <v>97</v>
      </c>
      <c r="E53" s="102" t="s">
        <v>98</v>
      </c>
    </row>
    <row r="54" spans="2:5" ht="15.75" customHeight="1" x14ac:dyDescent="0.45">
      <c r="B54" s="150" t="s">
        <v>99</v>
      </c>
      <c r="C54" s="7" t="s">
        <v>81</v>
      </c>
      <c r="D54" s="7" t="s">
        <v>97</v>
      </c>
      <c r="E54" s="7" t="s">
        <v>98</v>
      </c>
    </row>
    <row r="55" spans="2:5" ht="15.75" customHeight="1" x14ac:dyDescent="0.45">
      <c r="B55" s="156" t="s">
        <v>100</v>
      </c>
      <c r="C55" s="102" t="s">
        <v>101</v>
      </c>
      <c r="D55" s="102" t="s">
        <v>102</v>
      </c>
      <c r="E55" s="102" t="s">
        <v>103</v>
      </c>
    </row>
    <row r="57" spans="2:5" ht="15.75" customHeight="1" x14ac:dyDescent="0.45">
      <c r="B57" s="150" t="s">
        <v>104</v>
      </c>
    </row>
    <row r="58" spans="2:5" ht="15.75" customHeight="1" x14ac:dyDescent="0.45">
      <c r="B58" s="150" t="s">
        <v>105</v>
      </c>
    </row>
  </sheetData>
  <mergeCells count="4">
    <mergeCell ref="B1:E1"/>
    <mergeCell ref="B22:E22"/>
    <mergeCell ref="B36:E36"/>
    <mergeCell ref="B46:E46"/>
  </mergeCells>
  <phoneticPr fontId="19"/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E96"/>
  <sheetViews>
    <sheetView zoomScale="85" zoomScaleNormal="85" workbookViewId="0">
      <selection activeCell="C18" sqref="C18"/>
    </sheetView>
  </sheetViews>
  <sheetFormatPr defaultColWidth="14.44140625" defaultRowHeight="15.75" customHeight="1" x14ac:dyDescent="0.25"/>
  <cols>
    <col min="1" max="1" width="0.88671875" customWidth="1"/>
    <col min="2" max="2" width="65.33203125" customWidth="1"/>
    <col min="3" max="3" width="61" customWidth="1"/>
    <col min="4" max="4" width="63.5546875" customWidth="1"/>
    <col min="5" max="5" width="26.88671875" customWidth="1"/>
  </cols>
  <sheetData>
    <row r="1" spans="2:5" ht="37.799999999999997" x14ac:dyDescent="0.25">
      <c r="B1" s="162" t="s">
        <v>0</v>
      </c>
      <c r="C1" s="162"/>
      <c r="D1" s="162"/>
      <c r="E1" s="162"/>
    </row>
    <row r="2" spans="2:5" ht="16.2" x14ac:dyDescent="0.25">
      <c r="B2" s="2" t="s">
        <v>1</v>
      </c>
      <c r="C2" s="2" t="s">
        <v>106</v>
      </c>
      <c r="D2" s="2" t="s">
        <v>107</v>
      </c>
      <c r="E2" s="13" t="s">
        <v>108</v>
      </c>
    </row>
    <row r="3" spans="2:5" ht="15.75" customHeight="1" x14ac:dyDescent="0.45">
      <c r="B3" s="7" t="s">
        <v>5</v>
      </c>
      <c r="C3" s="7">
        <f>潜在顧客!C4</f>
        <v>12032.905660377359</v>
      </c>
      <c r="D3" s="7">
        <v>10000</v>
      </c>
      <c r="E3" s="98">
        <f t="shared" ref="E3:E6" si="0">C3/D3</f>
        <v>1.203290566037736</v>
      </c>
    </row>
    <row r="4" spans="2:5" ht="15.75" customHeight="1" x14ac:dyDescent="0.45">
      <c r="B4" s="135" t="s">
        <v>9</v>
      </c>
      <c r="C4" s="135">
        <f>潜在顧客!D4</f>
        <v>20628.847619047621</v>
      </c>
      <c r="D4" s="135">
        <v>20000</v>
      </c>
      <c r="E4" s="143">
        <f t="shared" si="0"/>
        <v>1.0314423809523812</v>
      </c>
    </row>
    <row r="5" spans="2:5" ht="15.75" customHeight="1" x14ac:dyDescent="0.45">
      <c r="B5" s="7" t="s">
        <v>10</v>
      </c>
      <c r="C5" s="16">
        <f>潜在顧客!E4</f>
        <v>0.58330479155155468</v>
      </c>
      <c r="D5" s="16">
        <v>0.5</v>
      </c>
      <c r="E5" s="98">
        <f t="shared" si="0"/>
        <v>1.1666095831031094</v>
      </c>
    </row>
    <row r="6" spans="2:5" ht="15.75" customHeight="1" x14ac:dyDescent="0.45">
      <c r="B6" s="135" t="s">
        <v>13</v>
      </c>
      <c r="C6" s="135">
        <f>潜在顧客!F4</f>
        <v>14006.566037735849</v>
      </c>
      <c r="D6" s="135">
        <v>12000</v>
      </c>
      <c r="E6" s="143">
        <f t="shared" si="0"/>
        <v>1.1672138364779874</v>
      </c>
    </row>
    <row r="7" spans="2:5" ht="15.75" customHeight="1" x14ac:dyDescent="0.45">
      <c r="B7" s="7" t="s">
        <v>16</v>
      </c>
      <c r="C7" s="7">
        <f>潜在顧客!G4</f>
        <v>13947.169811320755</v>
      </c>
      <c r="D7" s="7">
        <v>12000</v>
      </c>
      <c r="E7" s="98">
        <f t="shared" ref="E7:E15" si="1">C7/D7</f>
        <v>1.1622641509433962</v>
      </c>
    </row>
    <row r="8" spans="2:5" ht="15.75" customHeight="1" x14ac:dyDescent="0.45">
      <c r="B8" s="135" t="s">
        <v>19</v>
      </c>
      <c r="C8" s="135">
        <f>潜在顧客!H4</f>
        <v>13950.943396226416</v>
      </c>
      <c r="D8" s="135">
        <v>12000</v>
      </c>
      <c r="E8" s="143">
        <f t="shared" si="1"/>
        <v>1.1625786163522014</v>
      </c>
    </row>
    <row r="9" spans="2:5" ht="15.75" customHeight="1" x14ac:dyDescent="0.45">
      <c r="B9" s="7" t="s">
        <v>20</v>
      </c>
      <c r="C9" s="7">
        <f>潜在顧客!I4</f>
        <v>13954.716981132075</v>
      </c>
      <c r="D9" s="7">
        <v>12000</v>
      </c>
      <c r="E9" s="98">
        <f t="shared" si="1"/>
        <v>1.1628930817610061</v>
      </c>
    </row>
    <row r="10" spans="2:5" ht="15.75" customHeight="1" x14ac:dyDescent="0.45">
      <c r="B10" s="135" t="s">
        <v>21</v>
      </c>
      <c r="C10" s="135">
        <f>潜在顧客!J4</f>
        <v>14199.415094339623</v>
      </c>
      <c r="D10" s="135">
        <v>12000</v>
      </c>
      <c r="E10" s="143">
        <f t="shared" si="1"/>
        <v>1.1832845911949685</v>
      </c>
    </row>
    <row r="11" spans="2:5" ht="15.75" customHeight="1" x14ac:dyDescent="0.45">
      <c r="B11" s="7" t="s">
        <v>22</v>
      </c>
      <c r="C11" s="7">
        <f>潜在顧客!K4</f>
        <v>14006.566037735849</v>
      </c>
      <c r="D11" s="7">
        <v>12000</v>
      </c>
      <c r="E11" s="98">
        <f t="shared" si="1"/>
        <v>1.1672138364779874</v>
      </c>
    </row>
    <row r="12" spans="2:5" ht="15.75" customHeight="1" x14ac:dyDescent="0.45">
      <c r="B12" s="135" t="s">
        <v>23</v>
      </c>
      <c r="C12" s="135">
        <f>潜在顧客!L4</f>
        <v>13963.566037735849</v>
      </c>
      <c r="D12" s="135">
        <v>12000</v>
      </c>
      <c r="E12" s="143">
        <f t="shared" si="1"/>
        <v>1.1636305031446541</v>
      </c>
    </row>
    <row r="13" spans="2:5" ht="15.75" customHeight="1" x14ac:dyDescent="0.45">
      <c r="B13" s="7" t="s">
        <v>24</v>
      </c>
      <c r="C13" s="7">
        <f>潜在顧客!M4</f>
        <v>13965.452830188678</v>
      </c>
      <c r="D13" s="7">
        <v>12000</v>
      </c>
      <c r="E13" s="98">
        <f t="shared" si="1"/>
        <v>1.1637877358490565</v>
      </c>
    </row>
    <row r="14" spans="2:5" ht="15.75" customHeight="1" x14ac:dyDescent="0.45">
      <c r="B14" s="135" t="s">
        <v>25</v>
      </c>
      <c r="C14" s="135">
        <f>潜在顧客!N4</f>
        <v>13840.886792452829</v>
      </c>
      <c r="D14" s="135">
        <v>12000</v>
      </c>
      <c r="E14" s="143">
        <f t="shared" si="1"/>
        <v>1.1534072327044025</v>
      </c>
    </row>
    <row r="15" spans="2:5" ht="15.75" customHeight="1" x14ac:dyDescent="0.45">
      <c r="B15" s="7" t="s">
        <v>26</v>
      </c>
      <c r="C15" s="144">
        <f>潜在顧客!O4</f>
        <v>2.0254629629629629E-3</v>
      </c>
      <c r="D15" s="144">
        <v>2.0833333333333298E-3</v>
      </c>
      <c r="E15" s="98">
        <f t="shared" si="1"/>
        <v>0.97222222222222376</v>
      </c>
    </row>
    <row r="16" spans="2:5" ht="15.75" customHeight="1" x14ac:dyDescent="0.45">
      <c r="B16" s="10" t="s">
        <v>28</v>
      </c>
      <c r="C16" s="18">
        <f>潜在顧客!P4</f>
        <v>0.65531000000000006</v>
      </c>
      <c r="D16" s="18">
        <v>0.5</v>
      </c>
      <c r="E16" s="145">
        <f t="shared" ref="E16:E20" si="2">C16/D16</f>
        <v>1.3106200000000001</v>
      </c>
    </row>
    <row r="17" spans="2:5" ht="15.75" customHeight="1" x14ac:dyDescent="0.45">
      <c r="B17" s="7" t="s">
        <v>30</v>
      </c>
      <c r="C17" s="7">
        <f>潜在顧客!Q4</f>
        <v>507.69811320754718</v>
      </c>
      <c r="D17" s="7">
        <v>500</v>
      </c>
      <c r="E17" s="98">
        <f t="shared" si="2"/>
        <v>1.0153962264150944</v>
      </c>
    </row>
    <row r="18" spans="2:5" ht="15.75" customHeight="1" x14ac:dyDescent="0.45">
      <c r="B18" s="10" t="s">
        <v>34</v>
      </c>
      <c r="C18" s="10">
        <v>100</v>
      </c>
      <c r="D18" s="10">
        <v>90</v>
      </c>
      <c r="E18" s="146">
        <f t="shared" si="2"/>
        <v>1.1111111111111112</v>
      </c>
    </row>
    <row r="19" spans="2:5" ht="15.75" customHeight="1" x14ac:dyDescent="0.45">
      <c r="B19" s="7" t="s">
        <v>38</v>
      </c>
      <c r="C19" s="7">
        <f>潜在顧客!S4</f>
        <v>2700</v>
      </c>
      <c r="D19" s="7">
        <v>1000</v>
      </c>
      <c r="E19" s="98">
        <f t="shared" si="2"/>
        <v>2.7</v>
      </c>
    </row>
    <row r="20" spans="2:5" ht="15.75" customHeight="1" x14ac:dyDescent="0.45">
      <c r="B20" s="10" t="s">
        <v>42</v>
      </c>
      <c r="C20" s="10">
        <f>潜在顧客!T4</f>
        <v>1350</v>
      </c>
      <c r="D20" s="10">
        <v>1000</v>
      </c>
      <c r="E20" s="146">
        <f t="shared" si="2"/>
        <v>1.35</v>
      </c>
    </row>
    <row r="21" spans="2:5" ht="15.75" customHeight="1" x14ac:dyDescent="0.45">
      <c r="B21" s="56"/>
      <c r="C21" s="56"/>
      <c r="D21" s="56"/>
      <c r="E21" s="56"/>
    </row>
    <row r="22" spans="2:5" ht="37.799999999999997" x14ac:dyDescent="0.25">
      <c r="B22" s="163" t="s">
        <v>45</v>
      </c>
      <c r="C22" s="164"/>
      <c r="D22" s="164"/>
      <c r="E22" s="164"/>
    </row>
    <row r="23" spans="2:5" ht="15.75" customHeight="1" x14ac:dyDescent="0.25">
      <c r="B23" s="126" t="s">
        <v>1</v>
      </c>
      <c r="C23" s="127" t="s">
        <v>106</v>
      </c>
      <c r="D23" s="127" t="s">
        <v>107</v>
      </c>
      <c r="E23" s="147" t="s">
        <v>108</v>
      </c>
    </row>
    <row r="24" spans="2:5" ht="15.75" customHeight="1" x14ac:dyDescent="0.45">
      <c r="B24" s="7" t="s">
        <v>46</v>
      </c>
      <c r="C24" s="7">
        <f>見込み顧客!C4</f>
        <v>370.16981132075472</v>
      </c>
      <c r="D24" s="7">
        <v>500</v>
      </c>
      <c r="E24" s="98">
        <f>C24/D24</f>
        <v>0.74033962264150943</v>
      </c>
    </row>
    <row r="25" spans="2:5" ht="15.75" customHeight="1" x14ac:dyDescent="0.45">
      <c r="B25" s="132" t="s">
        <v>50</v>
      </c>
      <c r="C25" s="132">
        <f>見込み顧客!D4</f>
        <v>20325.150943396227</v>
      </c>
      <c r="D25" s="132">
        <v>20000</v>
      </c>
      <c r="E25" s="148">
        <f t="shared" ref="E25:E35" si="3">C25/D25</f>
        <v>1.0162575471698114</v>
      </c>
    </row>
    <row r="26" spans="2:5" ht="15.75" customHeight="1" x14ac:dyDescent="0.45">
      <c r="B26" s="7" t="s">
        <v>109</v>
      </c>
      <c r="C26" s="7">
        <f>見込み顧客!I4</f>
        <v>465.07547169811323</v>
      </c>
      <c r="D26" s="7">
        <v>500</v>
      </c>
      <c r="E26" s="98">
        <f t="shared" si="3"/>
        <v>0.9301509433962265</v>
      </c>
    </row>
    <row r="27" spans="2:5" ht="15.75" customHeight="1" x14ac:dyDescent="0.45">
      <c r="B27" s="132" t="s">
        <v>55</v>
      </c>
      <c r="C27" s="132">
        <f>見込み顧客!S4</f>
        <v>2633.9333333333307</v>
      </c>
      <c r="D27" s="132">
        <v>2000</v>
      </c>
      <c r="E27" s="148">
        <f t="shared" si="3"/>
        <v>1.3169666666666653</v>
      </c>
    </row>
    <row r="28" spans="2:5" ht="15.75" customHeight="1" x14ac:dyDescent="0.45">
      <c r="B28" s="7" t="s">
        <v>57</v>
      </c>
      <c r="C28" s="7">
        <f>見込み顧客!T4</f>
        <v>2772.4427672955949</v>
      </c>
      <c r="D28" s="7">
        <v>2000</v>
      </c>
      <c r="E28" s="98">
        <f t="shared" si="3"/>
        <v>1.3862213836477975</v>
      </c>
    </row>
    <row r="29" spans="2:5" ht="15.75" customHeight="1" x14ac:dyDescent="0.45">
      <c r="B29" s="132" t="s">
        <v>38</v>
      </c>
      <c r="C29" s="132">
        <f>見込み顧客!U4</f>
        <v>271.69811320754718</v>
      </c>
      <c r="D29" s="132">
        <v>300</v>
      </c>
      <c r="E29" s="148">
        <f t="shared" si="3"/>
        <v>0.90566037735849059</v>
      </c>
    </row>
    <row r="30" spans="2:5" ht="15.75" customHeight="1" x14ac:dyDescent="0.45">
      <c r="B30" s="7" t="s">
        <v>42</v>
      </c>
      <c r="C30" s="7">
        <f>見込み顧客!V4</f>
        <v>304.10000000000002</v>
      </c>
      <c r="D30" s="7">
        <v>300</v>
      </c>
      <c r="E30" s="98">
        <f t="shared" si="3"/>
        <v>1.0136666666666667</v>
      </c>
    </row>
    <row r="31" spans="2:5" ht="15.75" customHeight="1" x14ac:dyDescent="0.45">
      <c r="B31" s="132" t="s">
        <v>64</v>
      </c>
      <c r="C31" s="132">
        <f>見込み顧客!W4</f>
        <v>270</v>
      </c>
      <c r="D31" s="132">
        <v>300</v>
      </c>
      <c r="E31" s="148">
        <f t="shared" si="3"/>
        <v>0.9</v>
      </c>
    </row>
    <row r="32" spans="2:5" ht="15.75" customHeight="1" x14ac:dyDescent="0.45">
      <c r="B32" s="7" t="s">
        <v>68</v>
      </c>
      <c r="C32" s="7">
        <f>見込み顧客!X4</f>
        <v>304.10000000000002</v>
      </c>
      <c r="D32" s="7">
        <v>300</v>
      </c>
      <c r="E32" s="98">
        <f t="shared" si="3"/>
        <v>1.0136666666666667</v>
      </c>
    </row>
    <row r="33" spans="2:5" ht="15.75" customHeight="1" x14ac:dyDescent="0.45">
      <c r="B33" s="132" t="s">
        <v>71</v>
      </c>
      <c r="C33" s="132">
        <f>見込み顧客!Y4</f>
        <v>36</v>
      </c>
      <c r="D33" s="132">
        <v>20</v>
      </c>
      <c r="E33" s="148">
        <f t="shared" si="3"/>
        <v>1.8</v>
      </c>
    </row>
    <row r="34" spans="2:5" ht="15.75" customHeight="1" x14ac:dyDescent="0.45">
      <c r="B34" s="7" t="s">
        <v>72</v>
      </c>
      <c r="C34" s="7">
        <f>見込み顧客!Z4</f>
        <v>62</v>
      </c>
      <c r="D34" s="7">
        <v>20</v>
      </c>
      <c r="E34" s="98">
        <f t="shared" si="3"/>
        <v>3.1</v>
      </c>
    </row>
    <row r="35" spans="2:5" ht="15.75" customHeight="1" x14ac:dyDescent="0.45">
      <c r="B35" s="132" t="s">
        <v>73</v>
      </c>
      <c r="C35" s="132">
        <f>見込み顧客!AA4</f>
        <v>88</v>
      </c>
      <c r="D35" s="132">
        <v>20</v>
      </c>
      <c r="E35" s="148">
        <f t="shared" si="3"/>
        <v>4.4000000000000004</v>
      </c>
    </row>
    <row r="37" spans="2:5" ht="37.799999999999997" x14ac:dyDescent="0.25">
      <c r="B37" s="165" t="s">
        <v>76</v>
      </c>
      <c r="C37" s="166"/>
      <c r="D37" s="166"/>
      <c r="E37" s="166"/>
    </row>
    <row r="38" spans="2:5" ht="15.75" customHeight="1" x14ac:dyDescent="0.25">
      <c r="B38" s="149" t="s">
        <v>1</v>
      </c>
      <c r="C38" s="110" t="s">
        <v>106</v>
      </c>
      <c r="D38" s="110" t="s">
        <v>107</v>
      </c>
      <c r="E38" s="115" t="s">
        <v>108</v>
      </c>
    </row>
    <row r="39" spans="2:5" ht="15.75" customHeight="1" x14ac:dyDescent="0.45">
      <c r="B39" s="150" t="s">
        <v>110</v>
      </c>
      <c r="C39" s="7">
        <f>新規顧客!F4</f>
        <v>330</v>
      </c>
      <c r="D39" s="7">
        <v>300</v>
      </c>
      <c r="E39" s="98">
        <f>C39/D39</f>
        <v>1.1000000000000001</v>
      </c>
    </row>
    <row r="40" spans="2:5" ht="15.75" customHeight="1" x14ac:dyDescent="0.45">
      <c r="B40" s="151" t="s">
        <v>80</v>
      </c>
      <c r="C40" s="125">
        <f>新規顧客!P4</f>
        <v>3376000</v>
      </c>
      <c r="D40" s="125">
        <v>3000000</v>
      </c>
      <c r="E40" s="121">
        <f t="shared" ref="E40:E77" si="4">C40/D40</f>
        <v>1.1253333333333333</v>
      </c>
    </row>
    <row r="41" spans="2:5" ht="15.75" customHeight="1" x14ac:dyDescent="0.45">
      <c r="B41" s="150" t="s">
        <v>84</v>
      </c>
      <c r="C41" s="8">
        <f>新規顧客!Q4</f>
        <v>1228.7223821832129</v>
      </c>
      <c r="D41" s="8">
        <v>1000</v>
      </c>
      <c r="E41" s="98">
        <f t="shared" si="4"/>
        <v>1.2287223821832129</v>
      </c>
    </row>
    <row r="42" spans="2:5" ht="15.75" customHeight="1" x14ac:dyDescent="0.45">
      <c r="B42" s="151" t="s">
        <v>111</v>
      </c>
      <c r="C42" s="114">
        <f>新規顧客!R4</f>
        <v>2725.5283018867926</v>
      </c>
      <c r="D42" s="114">
        <v>2500</v>
      </c>
      <c r="E42" s="121">
        <f t="shared" si="4"/>
        <v>1.0902113207547171</v>
      </c>
    </row>
    <row r="43" spans="2:5" ht="15.75" customHeight="1" x14ac:dyDescent="0.45">
      <c r="B43" s="150" t="s">
        <v>112</v>
      </c>
      <c r="C43" s="7">
        <f>新規顧客!S4</f>
        <v>281.8679245283019</v>
      </c>
      <c r="D43" s="7">
        <v>300</v>
      </c>
      <c r="E43" s="98">
        <f t="shared" si="4"/>
        <v>0.93955974842767298</v>
      </c>
    </row>
    <row r="44" spans="2:5" ht="15.75" customHeight="1" x14ac:dyDescent="0.45">
      <c r="B44" s="151" t="s">
        <v>113</v>
      </c>
      <c r="C44" s="152">
        <f>新規顧客!T4</f>
        <v>0.10641093898115798</v>
      </c>
      <c r="D44" s="152">
        <v>0.12</v>
      </c>
      <c r="E44" s="121">
        <f t="shared" si="4"/>
        <v>0.88675782484298327</v>
      </c>
    </row>
    <row r="45" spans="2:5" ht="15.75" customHeight="1" x14ac:dyDescent="0.45">
      <c r="B45" s="150" t="s">
        <v>114</v>
      </c>
      <c r="C45" s="7">
        <f>新規顧客!U4</f>
        <v>270</v>
      </c>
      <c r="D45" s="7">
        <v>300</v>
      </c>
      <c r="E45" s="98">
        <f t="shared" si="4"/>
        <v>0.9</v>
      </c>
    </row>
    <row r="46" spans="2:5" ht="15.75" customHeight="1" x14ac:dyDescent="0.45">
      <c r="B46" s="151" t="s">
        <v>115</v>
      </c>
      <c r="C46" s="114">
        <f>新規顧客!V4</f>
        <v>136</v>
      </c>
      <c r="D46" s="114">
        <v>150</v>
      </c>
      <c r="E46" s="121">
        <f t="shared" si="4"/>
        <v>0.90666666666666662</v>
      </c>
    </row>
    <row r="47" spans="2:5" ht="15.75" customHeight="1" x14ac:dyDescent="0.45">
      <c r="B47" s="150" t="s">
        <v>116</v>
      </c>
      <c r="C47" s="16">
        <f>新規顧客!W4</f>
        <v>0.50859794693438831</v>
      </c>
      <c r="D47" s="16">
        <v>0.3</v>
      </c>
      <c r="E47" s="98">
        <f t="shared" si="4"/>
        <v>1.6953264897812945</v>
      </c>
    </row>
    <row r="48" spans="2:5" ht="15.75" customHeight="1" x14ac:dyDescent="0.45">
      <c r="B48" s="151" t="s">
        <v>117</v>
      </c>
      <c r="C48" s="114">
        <f>新規顧客!X4</f>
        <v>135</v>
      </c>
      <c r="D48" s="114">
        <v>100</v>
      </c>
      <c r="E48" s="121">
        <f t="shared" si="4"/>
        <v>1.35</v>
      </c>
    </row>
    <row r="49" spans="2:5" ht="15.75" customHeight="1" x14ac:dyDescent="0.45">
      <c r="B49" s="153" t="s">
        <v>118</v>
      </c>
      <c r="C49" s="154">
        <f>新規顧客!Y4</f>
        <v>54</v>
      </c>
      <c r="D49" s="154">
        <v>50</v>
      </c>
      <c r="E49" s="98">
        <f t="shared" si="4"/>
        <v>1.08</v>
      </c>
    </row>
    <row r="50" spans="2:5" ht="15.75" customHeight="1" x14ac:dyDescent="0.45">
      <c r="B50" s="151" t="s">
        <v>119</v>
      </c>
      <c r="C50" s="152">
        <f>新規顧客!Z4</f>
        <v>0.3999999999999998</v>
      </c>
      <c r="D50" s="152">
        <v>0.3</v>
      </c>
      <c r="E50" s="121">
        <f t="shared" si="4"/>
        <v>1.3333333333333328</v>
      </c>
    </row>
    <row r="51" spans="2:5" ht="15.75" customHeight="1" x14ac:dyDescent="0.45">
      <c r="B51" s="150" t="s">
        <v>120</v>
      </c>
      <c r="C51" s="7">
        <f>新規顧客!AA4</f>
        <v>54</v>
      </c>
      <c r="D51" s="7">
        <v>30</v>
      </c>
      <c r="E51" s="98">
        <f t="shared" si="4"/>
        <v>1.8</v>
      </c>
    </row>
    <row r="52" spans="2:5" ht="15.75" customHeight="1" x14ac:dyDescent="0.45">
      <c r="B52" s="151" t="s">
        <v>121</v>
      </c>
      <c r="C52" s="114">
        <f>新規顧客!AB4</f>
        <v>27</v>
      </c>
      <c r="D52" s="114">
        <v>30</v>
      </c>
      <c r="E52" s="121">
        <f t="shared" si="4"/>
        <v>0.9</v>
      </c>
    </row>
    <row r="53" spans="2:5" ht="15.75" customHeight="1" x14ac:dyDescent="0.45">
      <c r="B53" s="153" t="s">
        <v>122</v>
      </c>
      <c r="C53" s="16">
        <f>新規顧客!AC4</f>
        <v>0.5</v>
      </c>
      <c r="D53" s="16">
        <v>0.3</v>
      </c>
      <c r="E53" s="98">
        <f t="shared" si="4"/>
        <v>1.6666666666666667</v>
      </c>
    </row>
    <row r="54" spans="2:5" ht="15.75" customHeight="1" x14ac:dyDescent="0.45">
      <c r="B54" s="114" t="s">
        <v>123</v>
      </c>
      <c r="C54" s="114">
        <f>新規顧客!AD4</f>
        <v>14006.566037735849</v>
      </c>
      <c r="D54" s="114">
        <v>12000</v>
      </c>
      <c r="E54" s="121">
        <f t="shared" si="4"/>
        <v>1.1672138364779874</v>
      </c>
    </row>
    <row r="55" spans="2:5" ht="15.75" customHeight="1" x14ac:dyDescent="0.45">
      <c r="B55" s="7" t="s">
        <v>124</v>
      </c>
      <c r="C55" s="8">
        <f>新規顧客!AE4</f>
        <v>14006.566037735849</v>
      </c>
      <c r="D55" s="8">
        <v>12000</v>
      </c>
      <c r="E55" s="98">
        <f t="shared" si="4"/>
        <v>1.1672138364779874</v>
      </c>
    </row>
    <row r="56" spans="2:5" ht="15.75" customHeight="1" x14ac:dyDescent="0.45">
      <c r="B56" s="114" t="s">
        <v>125</v>
      </c>
      <c r="C56" s="114">
        <f>新規顧客!AF4</f>
        <v>13947.169811320755</v>
      </c>
      <c r="D56" s="114">
        <v>12000</v>
      </c>
      <c r="E56" s="121">
        <f t="shared" si="4"/>
        <v>1.1622641509433962</v>
      </c>
    </row>
    <row r="57" spans="2:5" ht="15.75" customHeight="1" x14ac:dyDescent="0.45">
      <c r="B57" s="7" t="s">
        <v>126</v>
      </c>
      <c r="C57" s="8">
        <f>新規顧客!AG4</f>
        <v>13947.169811320755</v>
      </c>
      <c r="D57" s="8">
        <v>12000</v>
      </c>
      <c r="E57" s="98">
        <f t="shared" si="4"/>
        <v>1.1622641509433962</v>
      </c>
    </row>
    <row r="58" spans="2:5" ht="15.75" customHeight="1" x14ac:dyDescent="0.45">
      <c r="B58" s="114" t="s">
        <v>127</v>
      </c>
      <c r="C58" s="114">
        <f>新規顧客!AH4</f>
        <v>13950.943396226416</v>
      </c>
      <c r="D58" s="114">
        <v>12000</v>
      </c>
      <c r="E58" s="121">
        <f t="shared" si="4"/>
        <v>1.1625786163522014</v>
      </c>
    </row>
    <row r="59" spans="2:5" ht="15.75" customHeight="1" x14ac:dyDescent="0.45">
      <c r="B59" s="7" t="s">
        <v>128</v>
      </c>
      <c r="C59" s="8">
        <f>新規顧客!AI4</f>
        <v>13950.943396226416</v>
      </c>
      <c r="D59" s="8">
        <v>12000</v>
      </c>
      <c r="E59" s="98">
        <f t="shared" si="4"/>
        <v>1.1625786163522014</v>
      </c>
    </row>
    <row r="60" spans="2:5" ht="15.75" customHeight="1" x14ac:dyDescent="0.45">
      <c r="B60" s="114" t="s">
        <v>129</v>
      </c>
      <c r="C60" s="114">
        <f>新規顧客!AJ4</f>
        <v>13954.716981132075</v>
      </c>
      <c r="D60" s="114">
        <v>12000</v>
      </c>
      <c r="E60" s="121">
        <f t="shared" si="4"/>
        <v>1.1628930817610061</v>
      </c>
    </row>
    <row r="61" spans="2:5" ht="15.75" customHeight="1" x14ac:dyDescent="0.45">
      <c r="B61" s="7" t="s">
        <v>130</v>
      </c>
      <c r="C61" s="8">
        <f>新規顧客!AK4</f>
        <v>13954.716981132075</v>
      </c>
      <c r="D61" s="8">
        <v>12000</v>
      </c>
      <c r="E61" s="98">
        <f t="shared" si="4"/>
        <v>1.1628930817610061</v>
      </c>
    </row>
    <row r="62" spans="2:5" ht="15.75" customHeight="1" x14ac:dyDescent="0.45">
      <c r="B62" s="114" t="s">
        <v>131</v>
      </c>
      <c r="C62" s="114">
        <f>新規顧客!AL4</f>
        <v>14199.415094339623</v>
      </c>
      <c r="D62" s="114">
        <v>12000</v>
      </c>
      <c r="E62" s="121">
        <f t="shared" si="4"/>
        <v>1.1832845911949685</v>
      </c>
    </row>
    <row r="63" spans="2:5" ht="15.75" customHeight="1" x14ac:dyDescent="0.45">
      <c r="B63" s="7" t="s">
        <v>132</v>
      </c>
      <c r="C63" s="8">
        <f>新規顧客!AM4</f>
        <v>14199.415094339623</v>
      </c>
      <c r="D63" s="8">
        <v>12000</v>
      </c>
      <c r="E63" s="98">
        <f t="shared" si="4"/>
        <v>1.1832845911949685</v>
      </c>
    </row>
    <row r="64" spans="2:5" ht="15.75" customHeight="1" x14ac:dyDescent="0.45">
      <c r="B64" s="114" t="s">
        <v>133</v>
      </c>
      <c r="C64" s="114">
        <f>新規顧客!AN4</f>
        <v>14006.566037735849</v>
      </c>
      <c r="D64" s="114">
        <v>12000</v>
      </c>
      <c r="E64" s="121">
        <f t="shared" si="4"/>
        <v>1.1672138364779874</v>
      </c>
    </row>
    <row r="65" spans="2:5" ht="15.75" customHeight="1" x14ac:dyDescent="0.45">
      <c r="B65" s="7" t="s">
        <v>134</v>
      </c>
      <c r="C65" s="8">
        <f>新規顧客!AO4</f>
        <v>14006.566037735849</v>
      </c>
      <c r="D65" s="8">
        <v>12000</v>
      </c>
      <c r="E65" s="98">
        <f t="shared" si="4"/>
        <v>1.1672138364779874</v>
      </c>
    </row>
    <row r="66" spans="2:5" ht="15.75" customHeight="1" x14ac:dyDescent="0.45">
      <c r="B66" s="114" t="s">
        <v>135</v>
      </c>
      <c r="C66" s="114">
        <f>新規顧客!AP4</f>
        <v>13963.566037735849</v>
      </c>
      <c r="D66" s="114">
        <v>12000</v>
      </c>
      <c r="E66" s="121">
        <f t="shared" si="4"/>
        <v>1.1636305031446541</v>
      </c>
    </row>
    <row r="67" spans="2:5" ht="15.75" customHeight="1" x14ac:dyDescent="0.45">
      <c r="B67" s="7" t="s">
        <v>136</v>
      </c>
      <c r="C67" s="8">
        <f>新規顧客!AQ4</f>
        <v>13963.566037735849</v>
      </c>
      <c r="D67" s="8">
        <v>12000</v>
      </c>
      <c r="E67" s="98">
        <f t="shared" si="4"/>
        <v>1.1636305031446541</v>
      </c>
    </row>
    <row r="68" spans="2:5" ht="15.75" customHeight="1" x14ac:dyDescent="0.45">
      <c r="B68" s="114" t="s">
        <v>137</v>
      </c>
      <c r="C68" s="114">
        <f>新規顧客!AR4</f>
        <v>13965.452830188678</v>
      </c>
      <c r="D68" s="114">
        <v>12000</v>
      </c>
      <c r="E68" s="121">
        <f t="shared" si="4"/>
        <v>1.1637877358490565</v>
      </c>
    </row>
    <row r="69" spans="2:5" ht="15.75" customHeight="1" x14ac:dyDescent="0.45">
      <c r="B69" s="7" t="s">
        <v>138</v>
      </c>
      <c r="C69" s="8">
        <f>新規顧客!AS4</f>
        <v>13965.452830188678</v>
      </c>
      <c r="D69" s="8">
        <v>12000</v>
      </c>
      <c r="E69" s="98">
        <f t="shared" si="4"/>
        <v>1.1637877358490565</v>
      </c>
    </row>
    <row r="70" spans="2:5" ht="15.75" customHeight="1" x14ac:dyDescent="0.45">
      <c r="B70" s="114" t="s">
        <v>139</v>
      </c>
      <c r="C70" s="114">
        <f>新規顧客!AT4</f>
        <v>13840.886792452829</v>
      </c>
      <c r="D70" s="114">
        <v>12000</v>
      </c>
      <c r="E70" s="121">
        <f t="shared" si="4"/>
        <v>1.1534072327044025</v>
      </c>
    </row>
    <row r="71" spans="2:5" ht="15.75" customHeight="1" x14ac:dyDescent="0.45">
      <c r="B71" s="7" t="s">
        <v>140</v>
      </c>
      <c r="C71" s="8">
        <f>新規顧客!AU4</f>
        <v>13840.886792452829</v>
      </c>
      <c r="D71" s="8">
        <v>12000</v>
      </c>
      <c r="E71" s="98">
        <f t="shared" si="4"/>
        <v>1.1534072327044025</v>
      </c>
    </row>
    <row r="72" spans="2:5" ht="15.75" customHeight="1" x14ac:dyDescent="0.45">
      <c r="B72" s="151" t="s">
        <v>141</v>
      </c>
      <c r="C72" s="114">
        <f>新規顧客!AV4</f>
        <v>27</v>
      </c>
      <c r="D72" s="114">
        <v>50</v>
      </c>
      <c r="E72" s="121">
        <f t="shared" si="4"/>
        <v>0.54</v>
      </c>
    </row>
    <row r="73" spans="2:5" ht="15.75" customHeight="1" x14ac:dyDescent="0.45">
      <c r="B73" s="150" t="s">
        <v>142</v>
      </c>
      <c r="C73" s="7">
        <f>新規顧客!AW4</f>
        <v>53</v>
      </c>
      <c r="D73" s="7">
        <v>50</v>
      </c>
      <c r="E73" s="98">
        <f t="shared" si="4"/>
        <v>1.06</v>
      </c>
    </row>
    <row r="74" spans="2:5" ht="15.75" customHeight="1" x14ac:dyDescent="0.45">
      <c r="B74" s="151" t="s">
        <v>143</v>
      </c>
      <c r="C74" s="114">
        <f>新規顧客!AX4</f>
        <v>61.099999999999994</v>
      </c>
      <c r="D74" s="114">
        <v>50</v>
      </c>
      <c r="E74" s="121">
        <f t="shared" si="4"/>
        <v>1.222</v>
      </c>
    </row>
    <row r="75" spans="2:5" ht="15.75" customHeight="1" x14ac:dyDescent="0.45">
      <c r="B75" s="150" t="s">
        <v>144</v>
      </c>
      <c r="C75" s="7">
        <f>新規顧客!AY4</f>
        <v>122.89999999999999</v>
      </c>
      <c r="D75" s="7">
        <v>50</v>
      </c>
      <c r="E75" s="98">
        <f t="shared" si="4"/>
        <v>2.4579999999999997</v>
      </c>
    </row>
    <row r="76" spans="2:5" ht="15.75" customHeight="1" x14ac:dyDescent="0.45">
      <c r="B76" s="151" t="s">
        <v>145</v>
      </c>
      <c r="C76" s="114">
        <f>新規顧客!AZ4</f>
        <v>270</v>
      </c>
      <c r="D76" s="114">
        <v>50</v>
      </c>
      <c r="E76" s="121">
        <f t="shared" si="4"/>
        <v>5.4</v>
      </c>
    </row>
    <row r="77" spans="2:5" ht="15.75" customHeight="1" x14ac:dyDescent="0.45">
      <c r="B77" s="150" t="s">
        <v>146</v>
      </c>
      <c r="C77" s="7">
        <f>新規顧客!BA4</f>
        <v>280</v>
      </c>
      <c r="D77" s="7">
        <v>50</v>
      </c>
      <c r="E77" s="98">
        <f t="shared" si="4"/>
        <v>5.6</v>
      </c>
    </row>
    <row r="79" spans="2:5" ht="37.799999999999997" x14ac:dyDescent="0.25">
      <c r="B79" s="167" t="s">
        <v>94</v>
      </c>
      <c r="C79" s="168"/>
      <c r="D79" s="168"/>
      <c r="E79" s="168"/>
    </row>
    <row r="80" spans="2:5" ht="15.75" customHeight="1" x14ac:dyDescent="0.25">
      <c r="B80" s="155" t="s">
        <v>1</v>
      </c>
      <c r="C80" s="87" t="s">
        <v>106</v>
      </c>
      <c r="D80" s="87" t="s">
        <v>107</v>
      </c>
      <c r="E80" s="86" t="s">
        <v>108</v>
      </c>
    </row>
    <row r="81" spans="2:5" ht="15.75" customHeight="1" x14ac:dyDescent="0.45">
      <c r="B81" s="150" t="s">
        <v>80</v>
      </c>
      <c r="C81" s="8">
        <f>既存顧客!C4</f>
        <v>3547000</v>
      </c>
      <c r="D81" s="8">
        <v>3000000</v>
      </c>
      <c r="E81" s="98">
        <f>C81/D81</f>
        <v>1.1823333333333332</v>
      </c>
    </row>
    <row r="82" spans="2:5" ht="15.75" customHeight="1" x14ac:dyDescent="0.45">
      <c r="B82" s="156" t="s">
        <v>84</v>
      </c>
      <c r="C82" s="108">
        <f>既存顧客!D4</f>
        <v>13137.037037037036</v>
      </c>
      <c r="D82" s="108">
        <v>10000</v>
      </c>
      <c r="E82" s="103">
        <f t="shared" ref="E82:E96" si="5">C82/D82</f>
        <v>1.3137037037037036</v>
      </c>
    </row>
    <row r="83" spans="2:5" ht="15.75" customHeight="1" x14ac:dyDescent="0.45">
      <c r="B83" s="157" t="s">
        <v>114</v>
      </c>
      <c r="C83" s="7">
        <f>既存顧客!E4</f>
        <v>270</v>
      </c>
      <c r="D83" s="7">
        <v>250</v>
      </c>
      <c r="E83" s="98">
        <f t="shared" si="5"/>
        <v>1.08</v>
      </c>
    </row>
    <row r="84" spans="2:5" ht="15.75" customHeight="1" x14ac:dyDescent="0.45">
      <c r="B84" s="156" t="s">
        <v>115</v>
      </c>
      <c r="C84" s="102">
        <f>既存顧客!F4</f>
        <v>216</v>
      </c>
      <c r="D84" s="102">
        <v>200</v>
      </c>
      <c r="E84" s="103">
        <f t="shared" si="5"/>
        <v>1.08</v>
      </c>
    </row>
    <row r="85" spans="2:5" ht="15.75" customHeight="1" x14ac:dyDescent="0.45">
      <c r="B85" s="150" t="s">
        <v>116</v>
      </c>
      <c r="C85" s="16">
        <f>既存顧客!G4</f>
        <v>0.8</v>
      </c>
      <c r="D85" s="16">
        <v>0.3</v>
      </c>
      <c r="E85" s="98">
        <f t="shared" si="5"/>
        <v>2.666666666666667</v>
      </c>
    </row>
    <row r="86" spans="2:5" ht="15.75" customHeight="1" x14ac:dyDescent="0.45">
      <c r="B86" s="156" t="s">
        <v>117</v>
      </c>
      <c r="C86" s="102">
        <f>既存顧客!H4</f>
        <v>135</v>
      </c>
      <c r="D86" s="102">
        <v>100</v>
      </c>
      <c r="E86" s="103">
        <f t="shared" si="5"/>
        <v>1.35</v>
      </c>
    </row>
    <row r="87" spans="2:5" ht="15.75" customHeight="1" x14ac:dyDescent="0.45">
      <c r="B87" s="150" t="s">
        <v>118</v>
      </c>
      <c r="C87" s="7">
        <f>既存顧客!I4</f>
        <v>63.1</v>
      </c>
      <c r="D87" s="7">
        <v>50</v>
      </c>
      <c r="E87" s="98">
        <f t="shared" si="5"/>
        <v>1.262</v>
      </c>
    </row>
    <row r="88" spans="2:5" ht="15.75" customHeight="1" x14ac:dyDescent="0.45">
      <c r="B88" s="156" t="s">
        <v>119</v>
      </c>
      <c r="C88" s="158">
        <f>既存顧客!J4</f>
        <v>0.46740740740740744</v>
      </c>
      <c r="D88" s="158">
        <v>0.5</v>
      </c>
      <c r="E88" s="103">
        <f t="shared" si="5"/>
        <v>0.93481481481481488</v>
      </c>
    </row>
    <row r="89" spans="2:5" ht="15.75" customHeight="1" x14ac:dyDescent="0.45">
      <c r="B89" s="150" t="s">
        <v>120</v>
      </c>
      <c r="C89" s="7">
        <f>既存顧客!K4</f>
        <v>54</v>
      </c>
      <c r="D89" s="7">
        <v>50</v>
      </c>
      <c r="E89" s="98">
        <f t="shared" si="5"/>
        <v>1.08</v>
      </c>
    </row>
    <row r="90" spans="2:5" ht="15.75" customHeight="1" x14ac:dyDescent="0.45">
      <c r="B90" s="156" t="s">
        <v>121</v>
      </c>
      <c r="C90" s="102">
        <f>既存顧客!L4</f>
        <v>27</v>
      </c>
      <c r="D90" s="102">
        <v>30</v>
      </c>
      <c r="E90" s="103">
        <f t="shared" si="5"/>
        <v>0.9</v>
      </c>
    </row>
    <row r="91" spans="2:5" ht="15.75" customHeight="1" x14ac:dyDescent="0.45">
      <c r="B91" s="150" t="s">
        <v>122</v>
      </c>
      <c r="C91" s="16">
        <f>既存顧客!M4</f>
        <v>0.5</v>
      </c>
      <c r="D91" s="16">
        <v>0.3</v>
      </c>
      <c r="E91" s="98">
        <f t="shared" si="5"/>
        <v>1.6666666666666667</v>
      </c>
    </row>
    <row r="92" spans="2:5" ht="15.75" customHeight="1" x14ac:dyDescent="0.45">
      <c r="B92" s="156" t="s">
        <v>96</v>
      </c>
      <c r="C92" s="102">
        <f>既存顧客!N4</f>
        <v>53.981132075471699</v>
      </c>
      <c r="D92" s="102">
        <v>30</v>
      </c>
      <c r="E92" s="159">
        <f t="shared" si="5"/>
        <v>1.7993710691823899</v>
      </c>
    </row>
    <row r="93" spans="2:5" ht="15.75" customHeight="1" x14ac:dyDescent="0.45">
      <c r="B93" s="150" t="s">
        <v>99</v>
      </c>
      <c r="C93" s="8">
        <f>既存顧客!O4</f>
        <v>45.849056603773583</v>
      </c>
      <c r="D93" s="8">
        <v>1000</v>
      </c>
      <c r="E93" s="160">
        <f t="shared" si="5"/>
        <v>4.5849056603773586E-2</v>
      </c>
    </row>
    <row r="94" spans="2:5" ht="15.75" customHeight="1" x14ac:dyDescent="0.45">
      <c r="B94" s="156" t="s">
        <v>147</v>
      </c>
      <c r="C94" s="102">
        <f>既存顧客!P4</f>
        <v>27</v>
      </c>
      <c r="D94" s="102">
        <v>50</v>
      </c>
      <c r="E94" s="103">
        <f t="shared" si="5"/>
        <v>0.54</v>
      </c>
    </row>
    <row r="95" spans="2:5" ht="15.75" customHeight="1" x14ac:dyDescent="0.45">
      <c r="B95" s="150" t="s">
        <v>148</v>
      </c>
      <c r="C95" s="7">
        <f>既存顧客!Q4</f>
        <v>54</v>
      </c>
      <c r="D95" s="7">
        <v>50</v>
      </c>
      <c r="E95" s="98">
        <f t="shared" si="5"/>
        <v>1.08</v>
      </c>
    </row>
    <row r="96" spans="2:5" ht="15.75" customHeight="1" x14ac:dyDescent="0.45">
      <c r="B96" s="156" t="s">
        <v>149</v>
      </c>
      <c r="C96" s="102">
        <f>既存顧客!R4</f>
        <v>81</v>
      </c>
      <c r="D96" s="102">
        <v>50</v>
      </c>
      <c r="E96" s="103">
        <f t="shared" si="5"/>
        <v>1.62</v>
      </c>
    </row>
  </sheetData>
  <mergeCells count="4">
    <mergeCell ref="B1:E1"/>
    <mergeCell ref="B22:E22"/>
    <mergeCell ref="B37:E37"/>
    <mergeCell ref="B79:E79"/>
  </mergeCells>
  <phoneticPr fontId="19"/>
  <pageMargins left="0.75" right="0.75" top="1" bottom="1" header="0.51180555555555596" footer="0.5118055555555559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57"/>
  <sheetViews>
    <sheetView zoomScale="70" zoomScaleNormal="70" workbookViewId="0">
      <pane xSplit="1" ySplit="1" topLeftCell="B2" activePane="bottomRight" state="frozen"/>
      <selection pane="topRight"/>
      <selection pane="bottomLeft"/>
      <selection pane="bottomRight" activeCell="F17" sqref="F17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13.33203125" customWidth="1"/>
    <col min="4" max="4" width="12.5546875" customWidth="1"/>
    <col min="5" max="5" width="19.21875" customWidth="1"/>
    <col min="6" max="7" width="16.77734375" customWidth="1"/>
    <col min="8" max="8" width="18.109375" customWidth="1"/>
    <col min="9" max="9" width="17" customWidth="1"/>
    <col min="10" max="11" width="18.109375" customWidth="1"/>
    <col min="12" max="12" width="16.21875" customWidth="1"/>
    <col min="13" max="13" width="17" customWidth="1"/>
    <col min="14" max="14" width="16.77734375" customWidth="1"/>
    <col min="15" max="15" width="19.21875" customWidth="1"/>
    <col min="16" max="17" width="15.88671875" customWidth="1"/>
    <col min="18" max="18" width="15.21875" customWidth="1"/>
    <col min="19" max="19" width="22.88671875" customWidth="1"/>
    <col min="20" max="20" width="22.33203125" customWidth="1"/>
  </cols>
  <sheetData>
    <row r="1" spans="2:20" ht="37.799999999999997" x14ac:dyDescent="0.25">
      <c r="B1" s="162" t="s">
        <v>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</row>
    <row r="2" spans="2:20" ht="32.4" x14ac:dyDescent="0.25">
      <c r="B2" s="1" t="s">
        <v>150</v>
      </c>
      <c r="C2" s="2" t="s">
        <v>5</v>
      </c>
      <c r="D2" s="2" t="s">
        <v>9</v>
      </c>
      <c r="E2" s="2" t="s">
        <v>10</v>
      </c>
      <c r="F2" s="2" t="s">
        <v>13</v>
      </c>
      <c r="G2" s="2" t="s">
        <v>16</v>
      </c>
      <c r="H2" s="2" t="s">
        <v>19</v>
      </c>
      <c r="I2" s="2" t="s">
        <v>151</v>
      </c>
      <c r="J2" s="2" t="s">
        <v>21</v>
      </c>
      <c r="K2" s="2" t="s">
        <v>22</v>
      </c>
      <c r="L2" s="2" t="s">
        <v>152</v>
      </c>
      <c r="M2" s="2" t="s">
        <v>24</v>
      </c>
      <c r="N2" s="2" t="s">
        <v>153</v>
      </c>
      <c r="O2" s="2" t="s">
        <v>26</v>
      </c>
      <c r="P2" s="2" t="s">
        <v>28</v>
      </c>
      <c r="Q2" s="2" t="s">
        <v>30</v>
      </c>
      <c r="R2" s="2" t="s">
        <v>34</v>
      </c>
      <c r="S2" s="142" t="s">
        <v>38</v>
      </c>
      <c r="T2" s="142" t="s">
        <v>42</v>
      </c>
    </row>
    <row r="3" spans="2:20" ht="19.2" x14ac:dyDescent="0.25">
      <c r="B3" s="3" t="s">
        <v>154</v>
      </c>
      <c r="C3" s="4">
        <f t="shared" ref="C3:N3" si="0">SUM(C5:C57)</f>
        <v>637744</v>
      </c>
      <c r="D3" s="4">
        <f t="shared" si="0"/>
        <v>1093328.9238095239</v>
      </c>
      <c r="E3" s="14">
        <f t="shared" ref="E3:E6" si="1">C3/D3</f>
        <v>0.58330479155155468</v>
      </c>
      <c r="F3" s="4">
        <f t="shared" si="0"/>
        <v>742348</v>
      </c>
      <c r="G3" s="4">
        <f t="shared" si="0"/>
        <v>739200</v>
      </c>
      <c r="H3" s="4">
        <f t="shared" si="0"/>
        <v>739400</v>
      </c>
      <c r="I3" s="4">
        <f t="shared" si="0"/>
        <v>739600</v>
      </c>
      <c r="J3" s="4">
        <f t="shared" si="0"/>
        <v>752569</v>
      </c>
      <c r="K3" s="4">
        <f t="shared" si="0"/>
        <v>742348</v>
      </c>
      <c r="L3" s="4">
        <f t="shared" si="0"/>
        <v>740069</v>
      </c>
      <c r="M3" s="4">
        <f t="shared" si="0"/>
        <v>740169</v>
      </c>
      <c r="N3" s="4">
        <f t="shared" si="0"/>
        <v>733567</v>
      </c>
      <c r="O3" s="139">
        <f t="shared" ref="O3:R3" si="2">AVERAGE(O5:O57)</f>
        <v>2.0254629629629629E-3</v>
      </c>
      <c r="P3" s="14">
        <f t="shared" si="2"/>
        <v>0.65531000000000006</v>
      </c>
      <c r="Q3" s="4">
        <f t="shared" ref="Q3:T3" si="3">SUM(Q5:Q57)</f>
        <v>26908</v>
      </c>
      <c r="R3" s="4">
        <f t="shared" si="2"/>
        <v>2712.5094339622642</v>
      </c>
      <c r="S3" s="4">
        <f t="shared" si="3"/>
        <v>143100</v>
      </c>
      <c r="T3" s="4">
        <f t="shared" si="3"/>
        <v>71550</v>
      </c>
    </row>
    <row r="4" spans="2:20" ht="19.2" x14ac:dyDescent="0.25">
      <c r="B4" s="3" t="s">
        <v>155</v>
      </c>
      <c r="C4" s="4">
        <f t="shared" ref="C4:T4" si="4">AVERAGE(C5:C57)</f>
        <v>12032.905660377359</v>
      </c>
      <c r="D4" s="4">
        <f t="shared" si="4"/>
        <v>20628.847619047621</v>
      </c>
      <c r="E4" s="14">
        <f t="shared" si="1"/>
        <v>0.58330479155155468</v>
      </c>
      <c r="F4" s="4">
        <f t="shared" si="4"/>
        <v>14006.566037735849</v>
      </c>
      <c r="G4" s="4">
        <f t="shared" si="4"/>
        <v>13947.169811320755</v>
      </c>
      <c r="H4" s="4">
        <f t="shared" si="4"/>
        <v>13950.943396226416</v>
      </c>
      <c r="I4" s="4">
        <f t="shared" si="4"/>
        <v>13954.716981132075</v>
      </c>
      <c r="J4" s="4">
        <f t="shared" si="4"/>
        <v>14199.415094339623</v>
      </c>
      <c r="K4" s="4">
        <f t="shared" si="4"/>
        <v>14006.566037735849</v>
      </c>
      <c r="L4" s="4">
        <f t="shared" si="4"/>
        <v>13963.566037735849</v>
      </c>
      <c r="M4" s="4">
        <f t="shared" si="4"/>
        <v>13965.452830188678</v>
      </c>
      <c r="N4" s="4">
        <f t="shared" si="4"/>
        <v>13840.886792452829</v>
      </c>
      <c r="O4" s="139">
        <f t="shared" si="4"/>
        <v>2.0254629629629629E-3</v>
      </c>
      <c r="P4" s="14">
        <f t="shared" si="4"/>
        <v>0.65531000000000006</v>
      </c>
      <c r="Q4" s="4">
        <f t="shared" si="4"/>
        <v>507.69811320754718</v>
      </c>
      <c r="R4" s="4">
        <f t="shared" si="4"/>
        <v>2712.5094339622642</v>
      </c>
      <c r="S4" s="4">
        <f t="shared" si="4"/>
        <v>2700</v>
      </c>
      <c r="T4" s="4">
        <f t="shared" si="4"/>
        <v>1350</v>
      </c>
    </row>
    <row r="5" spans="2:20" ht="15.75" customHeight="1" x14ac:dyDescent="0.45">
      <c r="B5" s="95">
        <v>42736</v>
      </c>
      <c r="C5" s="7">
        <v>10721</v>
      </c>
      <c r="D5" s="7">
        <v>12914</v>
      </c>
      <c r="E5" s="133">
        <f t="shared" si="1"/>
        <v>0.83018429611274591</v>
      </c>
      <c r="F5" s="7">
        <v>2779</v>
      </c>
      <c r="G5" s="7">
        <v>1000</v>
      </c>
      <c r="H5" s="7">
        <v>1100</v>
      </c>
      <c r="I5" s="7">
        <v>1200</v>
      </c>
      <c r="J5" s="7">
        <v>13000</v>
      </c>
      <c r="K5" s="7">
        <v>2779</v>
      </c>
      <c r="L5" s="7">
        <v>500</v>
      </c>
      <c r="M5" s="7">
        <v>600</v>
      </c>
      <c r="N5" s="7">
        <v>700</v>
      </c>
      <c r="O5" s="140">
        <v>1.72453703703704E-3</v>
      </c>
      <c r="P5" s="133">
        <v>0.4289</v>
      </c>
      <c r="Q5" s="7">
        <v>2075</v>
      </c>
      <c r="R5" s="7">
        <v>763</v>
      </c>
      <c r="S5" s="7">
        <v>100</v>
      </c>
      <c r="T5" s="7">
        <v>50</v>
      </c>
    </row>
    <row r="6" spans="2:20" ht="15.75" customHeight="1" x14ac:dyDescent="0.45">
      <c r="B6" s="134">
        <v>42743</v>
      </c>
      <c r="C6" s="135">
        <v>11309</v>
      </c>
      <c r="D6" s="10">
        <v>13206</v>
      </c>
      <c r="E6" s="136">
        <f t="shared" si="1"/>
        <v>0.85635317280024237</v>
      </c>
      <c r="F6" s="10">
        <v>2469</v>
      </c>
      <c r="G6" s="10">
        <v>1100</v>
      </c>
      <c r="H6" s="10">
        <v>1200</v>
      </c>
      <c r="I6" s="10">
        <v>1300</v>
      </c>
      <c r="J6" s="10">
        <v>2469</v>
      </c>
      <c r="K6" s="10">
        <v>2469</v>
      </c>
      <c r="L6" s="10">
        <v>2469</v>
      </c>
      <c r="M6" s="10">
        <v>2469</v>
      </c>
      <c r="N6" s="10">
        <v>800</v>
      </c>
      <c r="O6" s="141">
        <v>1.7361111111111099E-3</v>
      </c>
      <c r="P6" s="136">
        <v>0.44169999999999998</v>
      </c>
      <c r="Q6" s="10">
        <v>150</v>
      </c>
      <c r="R6" s="10">
        <v>200</v>
      </c>
      <c r="S6" s="10">
        <v>200</v>
      </c>
      <c r="T6" s="10">
        <v>100</v>
      </c>
    </row>
    <row r="7" spans="2:20" ht="15.75" customHeight="1" x14ac:dyDescent="0.45">
      <c r="B7" s="95">
        <v>42750</v>
      </c>
      <c r="C7" s="7">
        <v>11144</v>
      </c>
      <c r="D7" s="7">
        <v>13066</v>
      </c>
      <c r="E7" s="137">
        <f t="shared" ref="E7:E38" si="5">C7/D7</f>
        <v>0.85290065819684679</v>
      </c>
      <c r="F7" s="7">
        <v>2567</v>
      </c>
      <c r="G7" s="7">
        <v>2567</v>
      </c>
      <c r="H7" s="7">
        <v>2567</v>
      </c>
      <c r="I7" s="7">
        <v>2567</v>
      </c>
      <c r="J7" s="7">
        <v>2567</v>
      </c>
      <c r="K7" s="7">
        <v>2567</v>
      </c>
      <c r="L7" s="7">
        <v>2567</v>
      </c>
      <c r="M7" s="7">
        <v>2567</v>
      </c>
      <c r="N7" s="7">
        <v>900</v>
      </c>
      <c r="O7" s="140">
        <v>1.74768518518519E-3</v>
      </c>
      <c r="P7" s="137">
        <v>0.45</v>
      </c>
      <c r="Q7" s="7">
        <v>160</v>
      </c>
      <c r="R7" s="7">
        <v>300</v>
      </c>
      <c r="S7" s="7">
        <v>300</v>
      </c>
      <c r="T7" s="7">
        <v>150</v>
      </c>
    </row>
    <row r="8" spans="2:20" ht="15.75" customHeight="1" x14ac:dyDescent="0.45">
      <c r="B8" s="134">
        <v>42757</v>
      </c>
      <c r="C8" s="135">
        <v>13479</v>
      </c>
      <c r="D8" s="135">
        <v>15291</v>
      </c>
      <c r="E8" s="136">
        <f t="shared" si="5"/>
        <v>0.88149892093388271</v>
      </c>
      <c r="F8" s="135">
        <v>4366</v>
      </c>
      <c r="G8" s="135">
        <v>4366</v>
      </c>
      <c r="H8" s="135">
        <v>4366</v>
      </c>
      <c r="I8" s="135">
        <v>4366</v>
      </c>
      <c r="J8" s="135">
        <v>4366</v>
      </c>
      <c r="K8" s="135">
        <v>4366</v>
      </c>
      <c r="L8" s="135">
        <v>4366</v>
      </c>
      <c r="M8" s="135">
        <v>4366</v>
      </c>
      <c r="N8" s="135">
        <v>1000</v>
      </c>
      <c r="O8" s="141">
        <v>1.7592592592592601E-3</v>
      </c>
      <c r="P8" s="136">
        <v>0.45490000000000003</v>
      </c>
      <c r="Q8" s="10">
        <v>170</v>
      </c>
      <c r="R8" s="10">
        <v>400</v>
      </c>
      <c r="S8" s="135">
        <v>400</v>
      </c>
      <c r="T8" s="135">
        <v>200</v>
      </c>
    </row>
    <row r="9" spans="2:20" ht="15.75" customHeight="1" x14ac:dyDescent="0.45">
      <c r="B9" s="95">
        <v>42764</v>
      </c>
      <c r="C9" s="7">
        <v>12072</v>
      </c>
      <c r="D9" s="7">
        <v>13817</v>
      </c>
      <c r="E9" s="137">
        <f t="shared" si="5"/>
        <v>0.87370630382861691</v>
      </c>
      <c r="F9" s="7">
        <v>2631</v>
      </c>
      <c r="G9" s="7">
        <v>2631</v>
      </c>
      <c r="H9" s="7">
        <v>2631</v>
      </c>
      <c r="I9" s="7">
        <v>2631</v>
      </c>
      <c r="J9" s="7">
        <v>2631</v>
      </c>
      <c r="K9" s="7">
        <v>2631</v>
      </c>
      <c r="L9" s="7">
        <v>2631</v>
      </c>
      <c r="M9" s="7">
        <v>2631</v>
      </c>
      <c r="N9" s="7">
        <v>2631</v>
      </c>
      <c r="O9" s="140">
        <v>1.77083333333333E-3</v>
      </c>
      <c r="P9" s="137">
        <v>0.46544999999999997</v>
      </c>
      <c r="Q9" s="7">
        <v>185</v>
      </c>
      <c r="R9" s="7">
        <v>500</v>
      </c>
      <c r="S9" s="7">
        <v>500</v>
      </c>
      <c r="T9" s="7">
        <v>250</v>
      </c>
    </row>
    <row r="10" spans="2:20" ht="15.75" customHeight="1" x14ac:dyDescent="0.45">
      <c r="B10" s="134">
        <v>42771</v>
      </c>
      <c r="C10" s="135">
        <v>12562</v>
      </c>
      <c r="D10" s="135">
        <v>14154</v>
      </c>
      <c r="E10" s="136">
        <f t="shared" si="5"/>
        <v>0.88752296170693801</v>
      </c>
      <c r="F10" s="135">
        <v>2279</v>
      </c>
      <c r="G10" s="135">
        <v>2279</v>
      </c>
      <c r="H10" s="135">
        <v>2279</v>
      </c>
      <c r="I10" s="135">
        <v>2279</v>
      </c>
      <c r="J10" s="135">
        <v>2279</v>
      </c>
      <c r="K10" s="135">
        <v>2279</v>
      </c>
      <c r="L10" s="135">
        <v>2279</v>
      </c>
      <c r="M10" s="135">
        <v>2279</v>
      </c>
      <c r="N10" s="135">
        <v>2279</v>
      </c>
      <c r="O10" s="141">
        <v>1.7824074074074101E-3</v>
      </c>
      <c r="P10" s="136">
        <v>0.47408</v>
      </c>
      <c r="Q10" s="10">
        <v>198</v>
      </c>
      <c r="R10" s="10">
        <v>600</v>
      </c>
      <c r="S10" s="10">
        <v>600</v>
      </c>
      <c r="T10" s="10">
        <v>300</v>
      </c>
    </row>
    <row r="11" spans="2:20" ht="15.75" customHeight="1" x14ac:dyDescent="0.45">
      <c r="B11" s="95">
        <v>42778</v>
      </c>
      <c r="C11" s="7">
        <v>12989</v>
      </c>
      <c r="D11" s="7">
        <v>14767.1333333333</v>
      </c>
      <c r="E11" s="137">
        <f t="shared" si="5"/>
        <v>0.87958845544384801</v>
      </c>
      <c r="F11" s="7">
        <v>2827</v>
      </c>
      <c r="G11" s="7">
        <v>2827</v>
      </c>
      <c r="H11" s="7">
        <v>2827</v>
      </c>
      <c r="I11" s="7">
        <v>2827</v>
      </c>
      <c r="J11" s="7">
        <v>2827</v>
      </c>
      <c r="K11" s="7">
        <v>2827</v>
      </c>
      <c r="L11" s="7">
        <v>2827</v>
      </c>
      <c r="M11" s="7">
        <v>2827</v>
      </c>
      <c r="N11" s="7">
        <v>2827</v>
      </c>
      <c r="O11" s="140">
        <v>1.79398148148148E-3</v>
      </c>
      <c r="P11" s="137">
        <v>0.48270999999999997</v>
      </c>
      <c r="Q11" s="7">
        <v>211</v>
      </c>
      <c r="R11" s="7">
        <v>700</v>
      </c>
      <c r="S11" s="7">
        <v>700</v>
      </c>
      <c r="T11" s="7">
        <v>350</v>
      </c>
    </row>
    <row r="12" spans="2:20" ht="15.75" customHeight="1" x14ac:dyDescent="0.45">
      <c r="B12" s="134">
        <v>42785</v>
      </c>
      <c r="C12" s="135">
        <v>12713</v>
      </c>
      <c r="D12" s="10">
        <v>15060.219047619001</v>
      </c>
      <c r="E12" s="136">
        <f t="shared" si="5"/>
        <v>0.8441444284311328</v>
      </c>
      <c r="F12" s="135">
        <v>3375</v>
      </c>
      <c r="G12" s="135">
        <v>3375</v>
      </c>
      <c r="H12" s="135">
        <v>3375</v>
      </c>
      <c r="I12" s="135">
        <v>3375</v>
      </c>
      <c r="J12" s="135">
        <v>3375</v>
      </c>
      <c r="K12" s="135">
        <v>3375</v>
      </c>
      <c r="L12" s="135">
        <v>3375</v>
      </c>
      <c r="M12" s="135">
        <v>3375</v>
      </c>
      <c r="N12" s="135">
        <v>3375</v>
      </c>
      <c r="O12" s="141">
        <v>1.80555555555556E-3</v>
      </c>
      <c r="P12" s="136">
        <v>0.49134</v>
      </c>
      <c r="Q12" s="10">
        <v>224</v>
      </c>
      <c r="R12" s="10">
        <v>800</v>
      </c>
      <c r="S12" s="135">
        <v>800</v>
      </c>
      <c r="T12" s="135">
        <v>400</v>
      </c>
    </row>
    <row r="13" spans="2:20" ht="15.75" customHeight="1" x14ac:dyDescent="0.45">
      <c r="B13" s="95">
        <v>42792</v>
      </c>
      <c r="C13" s="7">
        <v>10712</v>
      </c>
      <c r="D13" s="7">
        <v>15353.304761904799</v>
      </c>
      <c r="E13" s="137">
        <f t="shared" si="5"/>
        <v>0.69769995229815407</v>
      </c>
      <c r="F13" s="7">
        <v>3923</v>
      </c>
      <c r="G13" s="7">
        <v>3923</v>
      </c>
      <c r="H13" s="7">
        <v>3923</v>
      </c>
      <c r="I13" s="7">
        <v>3923</v>
      </c>
      <c r="J13" s="7">
        <v>3923</v>
      </c>
      <c r="K13" s="7">
        <v>3923</v>
      </c>
      <c r="L13" s="7">
        <v>3923</v>
      </c>
      <c r="M13" s="7">
        <v>3923</v>
      </c>
      <c r="N13" s="7">
        <v>3923</v>
      </c>
      <c r="O13" s="140">
        <v>1.8171296296296299E-3</v>
      </c>
      <c r="P13" s="137">
        <v>0.49997000000000003</v>
      </c>
      <c r="Q13" s="7">
        <v>237</v>
      </c>
      <c r="R13" s="7">
        <v>900</v>
      </c>
      <c r="S13" s="7">
        <v>900</v>
      </c>
      <c r="T13" s="7">
        <v>450</v>
      </c>
    </row>
    <row r="14" spans="2:20" ht="15.75" customHeight="1" x14ac:dyDescent="0.45">
      <c r="B14" s="134">
        <v>42799</v>
      </c>
      <c r="C14" s="135">
        <v>12565</v>
      </c>
      <c r="D14" s="135">
        <v>15646.3904761905</v>
      </c>
      <c r="E14" s="136">
        <f t="shared" si="5"/>
        <v>0.80306061766261505</v>
      </c>
      <c r="F14" s="135">
        <v>4471</v>
      </c>
      <c r="G14" s="135">
        <v>4471</v>
      </c>
      <c r="H14" s="135">
        <v>4471</v>
      </c>
      <c r="I14" s="135">
        <v>4471</v>
      </c>
      <c r="J14" s="135">
        <v>4471</v>
      </c>
      <c r="K14" s="135">
        <v>4471</v>
      </c>
      <c r="L14" s="135">
        <v>4471</v>
      </c>
      <c r="M14" s="135">
        <v>4471</v>
      </c>
      <c r="N14" s="135">
        <v>4471</v>
      </c>
      <c r="O14" s="141">
        <v>1.8287037037037E-3</v>
      </c>
      <c r="P14" s="136">
        <v>0.50860000000000005</v>
      </c>
      <c r="Q14" s="10">
        <v>250</v>
      </c>
      <c r="R14" s="10">
        <v>1000</v>
      </c>
      <c r="S14" s="10">
        <v>1000</v>
      </c>
      <c r="T14" s="10">
        <v>500</v>
      </c>
    </row>
    <row r="15" spans="2:20" ht="15.75" customHeight="1" x14ac:dyDescent="0.45">
      <c r="B15" s="95">
        <v>42806</v>
      </c>
      <c r="C15" s="7">
        <v>10721</v>
      </c>
      <c r="D15" s="7">
        <v>15939.4761904762</v>
      </c>
      <c r="E15" s="137">
        <f t="shared" si="5"/>
        <v>0.67260679534787804</v>
      </c>
      <c r="F15" s="7">
        <v>5019</v>
      </c>
      <c r="G15" s="7">
        <v>5019</v>
      </c>
      <c r="H15" s="7">
        <v>5019</v>
      </c>
      <c r="I15" s="7">
        <v>5019</v>
      </c>
      <c r="J15" s="7">
        <v>5019</v>
      </c>
      <c r="K15" s="7">
        <v>5019</v>
      </c>
      <c r="L15" s="7">
        <v>5019</v>
      </c>
      <c r="M15" s="7">
        <v>5019</v>
      </c>
      <c r="N15" s="7">
        <v>5019</v>
      </c>
      <c r="O15" s="140">
        <v>1.8402777777777801E-3</v>
      </c>
      <c r="P15" s="137">
        <v>0.51722999999999997</v>
      </c>
      <c r="Q15" s="7">
        <v>263</v>
      </c>
      <c r="R15" s="7">
        <v>1100</v>
      </c>
      <c r="S15" s="7">
        <v>1100</v>
      </c>
      <c r="T15" s="7">
        <v>550</v>
      </c>
    </row>
    <row r="16" spans="2:20" ht="15.75" customHeight="1" x14ac:dyDescent="0.45">
      <c r="B16" s="134">
        <v>42813</v>
      </c>
      <c r="C16" s="135">
        <v>11309</v>
      </c>
      <c r="D16" s="135">
        <v>16232.5619047619</v>
      </c>
      <c r="E16" s="136">
        <f t="shared" si="5"/>
        <v>0.69668608481834593</v>
      </c>
      <c r="F16" s="135">
        <v>5567</v>
      </c>
      <c r="G16" s="135">
        <v>5567</v>
      </c>
      <c r="H16" s="135">
        <v>5567</v>
      </c>
      <c r="I16" s="135">
        <v>5567</v>
      </c>
      <c r="J16" s="135">
        <v>5567</v>
      </c>
      <c r="K16" s="135">
        <v>5567</v>
      </c>
      <c r="L16" s="135">
        <v>5567</v>
      </c>
      <c r="M16" s="135">
        <v>5567</v>
      </c>
      <c r="N16" s="135">
        <v>5567</v>
      </c>
      <c r="O16" s="141">
        <v>1.85185185185185E-3</v>
      </c>
      <c r="P16" s="136">
        <v>0.52585999999999999</v>
      </c>
      <c r="Q16" s="10">
        <v>276</v>
      </c>
      <c r="R16" s="10">
        <v>1200</v>
      </c>
      <c r="S16" s="135">
        <v>1200</v>
      </c>
      <c r="T16" s="135">
        <v>600</v>
      </c>
    </row>
    <row r="17" spans="2:20" ht="15.75" customHeight="1" x14ac:dyDescent="0.45">
      <c r="B17" s="95">
        <v>42820</v>
      </c>
      <c r="C17" s="7">
        <v>11144</v>
      </c>
      <c r="D17" s="7">
        <v>16525.647619047599</v>
      </c>
      <c r="E17" s="137">
        <f t="shared" si="5"/>
        <v>0.67434573560405175</v>
      </c>
      <c r="F17" s="7">
        <v>6115</v>
      </c>
      <c r="G17" s="7">
        <v>6115</v>
      </c>
      <c r="H17" s="7">
        <v>6115</v>
      </c>
      <c r="I17" s="7">
        <v>6115</v>
      </c>
      <c r="J17" s="7">
        <v>6115</v>
      </c>
      <c r="K17" s="7">
        <v>6115</v>
      </c>
      <c r="L17" s="7">
        <v>6115</v>
      </c>
      <c r="M17" s="7">
        <v>6115</v>
      </c>
      <c r="N17" s="7">
        <v>6115</v>
      </c>
      <c r="O17" s="140">
        <v>1.86342592592593E-3</v>
      </c>
      <c r="P17" s="137">
        <v>0.53449000000000002</v>
      </c>
      <c r="Q17" s="7">
        <v>289</v>
      </c>
      <c r="R17" s="7">
        <v>1300</v>
      </c>
      <c r="S17" s="7">
        <v>1300</v>
      </c>
      <c r="T17" s="7">
        <v>650</v>
      </c>
    </row>
    <row r="18" spans="2:20" ht="15.75" customHeight="1" x14ac:dyDescent="0.45">
      <c r="B18" s="134">
        <v>42827</v>
      </c>
      <c r="C18" s="135">
        <v>13479</v>
      </c>
      <c r="D18" s="10">
        <v>16818.733333333301</v>
      </c>
      <c r="E18" s="136">
        <f t="shared" si="5"/>
        <v>0.80142777299915724</v>
      </c>
      <c r="F18" s="135">
        <v>6663</v>
      </c>
      <c r="G18" s="135">
        <v>6663</v>
      </c>
      <c r="H18" s="135">
        <v>6663</v>
      </c>
      <c r="I18" s="135">
        <v>6663</v>
      </c>
      <c r="J18" s="135">
        <v>6663</v>
      </c>
      <c r="K18" s="135">
        <v>6663</v>
      </c>
      <c r="L18" s="135">
        <v>6663</v>
      </c>
      <c r="M18" s="135">
        <v>6663</v>
      </c>
      <c r="N18" s="135">
        <v>6663</v>
      </c>
      <c r="O18" s="141">
        <v>1.8749999999999999E-3</v>
      </c>
      <c r="P18" s="136">
        <v>0.54312000000000005</v>
      </c>
      <c r="Q18" s="10">
        <v>302</v>
      </c>
      <c r="R18" s="10">
        <v>1400</v>
      </c>
      <c r="S18" s="10">
        <v>1400</v>
      </c>
      <c r="T18" s="10">
        <v>700</v>
      </c>
    </row>
    <row r="19" spans="2:20" ht="15.75" customHeight="1" x14ac:dyDescent="0.45">
      <c r="B19" s="95">
        <v>42834</v>
      </c>
      <c r="C19" s="7">
        <v>12072</v>
      </c>
      <c r="D19" s="7">
        <v>17111.819047618999</v>
      </c>
      <c r="E19" s="137">
        <f t="shared" si="5"/>
        <v>0.70547730585543689</v>
      </c>
      <c r="F19" s="7">
        <v>7211</v>
      </c>
      <c r="G19" s="7">
        <v>7211</v>
      </c>
      <c r="H19" s="7">
        <v>7211</v>
      </c>
      <c r="I19" s="7">
        <v>7211</v>
      </c>
      <c r="J19" s="7">
        <v>7211</v>
      </c>
      <c r="K19" s="7">
        <v>7211</v>
      </c>
      <c r="L19" s="7">
        <v>7211</v>
      </c>
      <c r="M19" s="7">
        <v>7211</v>
      </c>
      <c r="N19" s="7">
        <v>7211</v>
      </c>
      <c r="O19" s="140">
        <v>1.88657407407407E-3</v>
      </c>
      <c r="P19" s="137">
        <v>0.55174999999999996</v>
      </c>
      <c r="Q19" s="7">
        <v>315</v>
      </c>
      <c r="R19" s="7">
        <v>1500</v>
      </c>
      <c r="S19" s="7">
        <v>1500</v>
      </c>
      <c r="T19" s="7">
        <v>750</v>
      </c>
    </row>
    <row r="20" spans="2:20" ht="15.75" customHeight="1" x14ac:dyDescent="0.45">
      <c r="B20" s="134">
        <v>42841</v>
      </c>
      <c r="C20" s="135">
        <v>12562</v>
      </c>
      <c r="D20" s="135">
        <v>17404.9047619048</v>
      </c>
      <c r="E20" s="136">
        <f t="shared" si="5"/>
        <v>0.72175057386669716</v>
      </c>
      <c r="F20" s="135">
        <v>7759</v>
      </c>
      <c r="G20" s="135">
        <v>7759</v>
      </c>
      <c r="H20" s="135">
        <v>7759</v>
      </c>
      <c r="I20" s="135">
        <v>7759</v>
      </c>
      <c r="J20" s="135">
        <v>7759</v>
      </c>
      <c r="K20" s="135">
        <v>7759</v>
      </c>
      <c r="L20" s="135">
        <v>7759</v>
      </c>
      <c r="M20" s="135">
        <v>7759</v>
      </c>
      <c r="N20" s="135">
        <v>7759</v>
      </c>
      <c r="O20" s="141">
        <v>1.8981481481481501E-3</v>
      </c>
      <c r="P20" s="136">
        <v>0.56037999999999999</v>
      </c>
      <c r="Q20" s="10">
        <v>328</v>
      </c>
      <c r="R20" s="10">
        <v>1600</v>
      </c>
      <c r="S20" s="135">
        <v>1600</v>
      </c>
      <c r="T20" s="135">
        <v>800</v>
      </c>
    </row>
    <row r="21" spans="2:20" ht="15.75" customHeight="1" x14ac:dyDescent="0.45">
      <c r="B21" s="95">
        <v>42848</v>
      </c>
      <c r="C21" s="7">
        <v>12989</v>
      </c>
      <c r="D21" s="7">
        <v>17697.990476190502</v>
      </c>
      <c r="E21" s="137">
        <f t="shared" si="5"/>
        <v>0.7339251322049466</v>
      </c>
      <c r="F21" s="7">
        <v>8307.0000000000091</v>
      </c>
      <c r="G21" s="7">
        <v>8307.0000000000091</v>
      </c>
      <c r="H21" s="7">
        <v>8307.0000000000091</v>
      </c>
      <c r="I21" s="7">
        <v>8307.0000000000091</v>
      </c>
      <c r="J21" s="7">
        <v>8307.0000000000091</v>
      </c>
      <c r="K21" s="7">
        <v>8307.0000000000091</v>
      </c>
      <c r="L21" s="7">
        <v>8307.0000000000091</v>
      </c>
      <c r="M21" s="7">
        <v>8307.0000000000091</v>
      </c>
      <c r="N21" s="7">
        <v>8307.0000000000091</v>
      </c>
      <c r="O21" s="140">
        <v>1.90972222222222E-3</v>
      </c>
      <c r="P21" s="137">
        <v>0.56901000000000002</v>
      </c>
      <c r="Q21" s="7">
        <v>341</v>
      </c>
      <c r="R21" s="7">
        <v>1700</v>
      </c>
      <c r="S21" s="7">
        <v>1700</v>
      </c>
      <c r="T21" s="7">
        <v>850</v>
      </c>
    </row>
    <row r="22" spans="2:20" ht="15.75" customHeight="1" x14ac:dyDescent="0.45">
      <c r="B22" s="134">
        <v>42855</v>
      </c>
      <c r="C22" s="135">
        <v>12713</v>
      </c>
      <c r="D22" s="135">
        <v>17991.0761904762</v>
      </c>
      <c r="E22" s="136">
        <f t="shared" si="5"/>
        <v>0.70662810080976612</v>
      </c>
      <c r="F22" s="135">
        <v>8855.0000000000091</v>
      </c>
      <c r="G22" s="135">
        <v>8855.0000000000091</v>
      </c>
      <c r="H22" s="135">
        <v>8855.0000000000091</v>
      </c>
      <c r="I22" s="135">
        <v>8855.0000000000091</v>
      </c>
      <c r="J22" s="135">
        <v>8855.0000000000091</v>
      </c>
      <c r="K22" s="135">
        <v>8855.0000000000091</v>
      </c>
      <c r="L22" s="135">
        <v>8855.0000000000091</v>
      </c>
      <c r="M22" s="135">
        <v>8855.0000000000091</v>
      </c>
      <c r="N22" s="135">
        <v>8855.0000000000091</v>
      </c>
      <c r="O22" s="141">
        <v>1.9212962962963001E-3</v>
      </c>
      <c r="P22" s="136">
        <v>0.57764000000000004</v>
      </c>
      <c r="Q22" s="10">
        <v>354</v>
      </c>
      <c r="R22" s="10">
        <v>1800</v>
      </c>
      <c r="S22" s="10">
        <v>1800</v>
      </c>
      <c r="T22" s="10">
        <v>900</v>
      </c>
    </row>
    <row r="23" spans="2:20" ht="15.75" customHeight="1" x14ac:dyDescent="0.45">
      <c r="B23" s="95">
        <v>42862</v>
      </c>
      <c r="C23" s="7">
        <v>10712</v>
      </c>
      <c r="D23" s="7">
        <v>18284.161904761899</v>
      </c>
      <c r="E23" s="137">
        <f t="shared" si="5"/>
        <v>0.58586223726285114</v>
      </c>
      <c r="F23" s="7">
        <v>9403.0000000000091</v>
      </c>
      <c r="G23" s="7">
        <v>9403.0000000000091</v>
      </c>
      <c r="H23" s="7">
        <v>9403.0000000000091</v>
      </c>
      <c r="I23" s="7">
        <v>9403.0000000000091</v>
      </c>
      <c r="J23" s="7">
        <v>9403.0000000000091</v>
      </c>
      <c r="K23" s="7">
        <v>9403.0000000000091</v>
      </c>
      <c r="L23" s="7">
        <v>9403.0000000000091</v>
      </c>
      <c r="M23" s="7">
        <v>9403.0000000000091</v>
      </c>
      <c r="N23" s="7">
        <v>9403.0000000000091</v>
      </c>
      <c r="O23" s="140">
        <v>1.93287037037037E-3</v>
      </c>
      <c r="P23" s="137">
        <v>0.58626999999999996</v>
      </c>
      <c r="Q23" s="7">
        <v>367</v>
      </c>
      <c r="R23" s="7">
        <v>1900</v>
      </c>
      <c r="S23" s="7">
        <v>1900</v>
      </c>
      <c r="T23" s="7">
        <v>950</v>
      </c>
    </row>
    <row r="24" spans="2:20" ht="15.75" customHeight="1" x14ac:dyDescent="0.45">
      <c r="B24" s="134">
        <v>42869</v>
      </c>
      <c r="C24" s="135">
        <v>12565</v>
      </c>
      <c r="D24" s="10">
        <v>18577.247619047601</v>
      </c>
      <c r="E24" s="136">
        <f t="shared" si="5"/>
        <v>0.6763649953783718</v>
      </c>
      <c r="F24" s="135">
        <v>9951.0000000000091</v>
      </c>
      <c r="G24" s="135">
        <v>9951.0000000000091</v>
      </c>
      <c r="H24" s="135">
        <v>9951.0000000000091</v>
      </c>
      <c r="I24" s="135">
        <v>9951.0000000000091</v>
      </c>
      <c r="J24" s="135">
        <v>9951.0000000000091</v>
      </c>
      <c r="K24" s="135">
        <v>9951.0000000000091</v>
      </c>
      <c r="L24" s="135">
        <v>9951.0000000000091</v>
      </c>
      <c r="M24" s="135">
        <v>9951.0000000000091</v>
      </c>
      <c r="N24" s="135">
        <v>9951.0000000000091</v>
      </c>
      <c r="O24" s="141">
        <v>1.9444444444444401E-3</v>
      </c>
      <c r="P24" s="136">
        <v>0.59489999999999998</v>
      </c>
      <c r="Q24" s="10">
        <v>380</v>
      </c>
      <c r="R24" s="10">
        <v>2000</v>
      </c>
      <c r="S24" s="135">
        <v>2000</v>
      </c>
      <c r="T24" s="135">
        <v>1000</v>
      </c>
    </row>
    <row r="25" spans="2:20" ht="15.75" customHeight="1" x14ac:dyDescent="0.45">
      <c r="B25" s="95">
        <v>42876</v>
      </c>
      <c r="C25" s="7">
        <v>10721</v>
      </c>
      <c r="D25" s="7">
        <v>18870.333333333299</v>
      </c>
      <c r="E25" s="137">
        <f t="shared" si="5"/>
        <v>0.56814046740032953</v>
      </c>
      <c r="F25" s="7">
        <v>10499</v>
      </c>
      <c r="G25" s="7">
        <v>10499</v>
      </c>
      <c r="H25" s="7">
        <v>10499</v>
      </c>
      <c r="I25" s="7">
        <v>10499</v>
      </c>
      <c r="J25" s="7">
        <v>10499</v>
      </c>
      <c r="K25" s="7">
        <v>10499</v>
      </c>
      <c r="L25" s="7">
        <v>10499</v>
      </c>
      <c r="M25" s="7">
        <v>10499</v>
      </c>
      <c r="N25" s="7">
        <v>10499</v>
      </c>
      <c r="O25" s="140">
        <v>1.9560185185185201E-3</v>
      </c>
      <c r="P25" s="137">
        <v>0.60353000000000001</v>
      </c>
      <c r="Q25" s="7">
        <v>393</v>
      </c>
      <c r="R25" s="7">
        <v>2100</v>
      </c>
      <c r="S25" s="7">
        <v>2100</v>
      </c>
      <c r="T25" s="7">
        <v>1050</v>
      </c>
    </row>
    <row r="26" spans="2:20" ht="15.75" customHeight="1" x14ac:dyDescent="0.45">
      <c r="B26" s="134">
        <v>42883</v>
      </c>
      <c r="C26" s="135">
        <v>11309</v>
      </c>
      <c r="D26" s="135">
        <v>19163.419047619002</v>
      </c>
      <c r="E26" s="136">
        <f t="shared" si="5"/>
        <v>0.59013477563154937</v>
      </c>
      <c r="F26" s="135">
        <v>11047</v>
      </c>
      <c r="G26" s="135">
        <v>11047</v>
      </c>
      <c r="H26" s="135">
        <v>11047</v>
      </c>
      <c r="I26" s="135">
        <v>11047</v>
      </c>
      <c r="J26" s="135">
        <v>11047</v>
      </c>
      <c r="K26" s="135">
        <v>11047</v>
      </c>
      <c r="L26" s="135">
        <v>11047</v>
      </c>
      <c r="M26" s="135">
        <v>11047</v>
      </c>
      <c r="N26" s="135">
        <v>11047</v>
      </c>
      <c r="O26" s="141">
        <v>1.9675925925925898E-3</v>
      </c>
      <c r="P26" s="136">
        <v>0.61216000000000004</v>
      </c>
      <c r="Q26" s="10">
        <v>406</v>
      </c>
      <c r="R26" s="10">
        <v>2200</v>
      </c>
      <c r="S26" s="10">
        <v>2200</v>
      </c>
      <c r="T26" s="10">
        <v>1100</v>
      </c>
    </row>
    <row r="27" spans="2:20" ht="15.75" customHeight="1" x14ac:dyDescent="0.45">
      <c r="B27" s="95">
        <v>42890</v>
      </c>
      <c r="C27" s="7">
        <v>11144</v>
      </c>
      <c r="D27" s="7">
        <v>19456.504761904798</v>
      </c>
      <c r="E27" s="137">
        <f t="shared" si="5"/>
        <v>0.57276474558881663</v>
      </c>
      <c r="F27" s="7">
        <v>11595</v>
      </c>
      <c r="G27" s="7">
        <v>11595</v>
      </c>
      <c r="H27" s="7">
        <v>11595</v>
      </c>
      <c r="I27" s="7">
        <v>11595</v>
      </c>
      <c r="J27" s="7">
        <v>11595</v>
      </c>
      <c r="K27" s="7">
        <v>11595</v>
      </c>
      <c r="L27" s="7">
        <v>11595</v>
      </c>
      <c r="M27" s="7">
        <v>11595</v>
      </c>
      <c r="N27" s="7">
        <v>11595</v>
      </c>
      <c r="O27" s="140">
        <v>1.9791666666666699E-3</v>
      </c>
      <c r="P27" s="137">
        <v>0.62078999999999995</v>
      </c>
      <c r="Q27" s="7">
        <v>419</v>
      </c>
      <c r="R27" s="7">
        <v>2300</v>
      </c>
      <c r="S27" s="7">
        <v>2300</v>
      </c>
      <c r="T27" s="7">
        <v>1150</v>
      </c>
    </row>
    <row r="28" spans="2:20" ht="15.75" customHeight="1" x14ac:dyDescent="0.45">
      <c r="B28" s="134">
        <v>42897</v>
      </c>
      <c r="C28" s="135">
        <v>13479</v>
      </c>
      <c r="D28" s="135">
        <v>19749.5904761905</v>
      </c>
      <c r="E28" s="136">
        <f t="shared" si="5"/>
        <v>0.68249516445669434</v>
      </c>
      <c r="F28" s="135">
        <v>12143</v>
      </c>
      <c r="G28" s="135">
        <v>12143</v>
      </c>
      <c r="H28" s="135">
        <v>12143</v>
      </c>
      <c r="I28" s="135">
        <v>12143</v>
      </c>
      <c r="J28" s="135">
        <v>12143</v>
      </c>
      <c r="K28" s="135">
        <v>12143</v>
      </c>
      <c r="L28" s="135">
        <v>12143</v>
      </c>
      <c r="M28" s="135">
        <v>12143</v>
      </c>
      <c r="N28" s="135">
        <v>12143</v>
      </c>
      <c r="O28" s="141">
        <v>1.99074074074074E-3</v>
      </c>
      <c r="P28" s="136">
        <v>0.62941999999999998</v>
      </c>
      <c r="Q28" s="10">
        <v>432</v>
      </c>
      <c r="R28" s="10">
        <v>2400</v>
      </c>
      <c r="S28" s="135">
        <v>2400</v>
      </c>
      <c r="T28" s="135">
        <v>1200</v>
      </c>
    </row>
    <row r="29" spans="2:20" ht="15.75" customHeight="1" x14ac:dyDescent="0.45">
      <c r="B29" s="95">
        <v>42904</v>
      </c>
      <c r="C29" s="7">
        <v>12072</v>
      </c>
      <c r="D29" s="7">
        <v>20042.676190476199</v>
      </c>
      <c r="E29" s="137">
        <f t="shared" si="5"/>
        <v>0.60231477499678043</v>
      </c>
      <c r="F29" s="7">
        <v>12691</v>
      </c>
      <c r="G29" s="7">
        <v>12691</v>
      </c>
      <c r="H29" s="7">
        <v>12691</v>
      </c>
      <c r="I29" s="7">
        <v>12691</v>
      </c>
      <c r="J29" s="7">
        <v>12691</v>
      </c>
      <c r="K29" s="7">
        <v>12691</v>
      </c>
      <c r="L29" s="7">
        <v>12691</v>
      </c>
      <c r="M29" s="7">
        <v>12691</v>
      </c>
      <c r="N29" s="7">
        <v>12691</v>
      </c>
      <c r="O29" s="140">
        <v>2.0023148148148101E-3</v>
      </c>
      <c r="P29" s="137">
        <v>0.63805000000000001</v>
      </c>
      <c r="Q29" s="7">
        <v>445</v>
      </c>
      <c r="R29" s="7">
        <v>2500</v>
      </c>
      <c r="S29" s="7">
        <v>2500</v>
      </c>
      <c r="T29" s="7">
        <v>1250</v>
      </c>
    </row>
    <row r="30" spans="2:20" ht="15.75" customHeight="1" x14ac:dyDescent="0.45">
      <c r="B30" s="134">
        <v>42911</v>
      </c>
      <c r="C30" s="135">
        <v>12562</v>
      </c>
      <c r="D30" s="10">
        <v>20335.761904761901</v>
      </c>
      <c r="E30" s="136">
        <f t="shared" si="5"/>
        <v>0.61772949835031421</v>
      </c>
      <c r="F30" s="135">
        <v>13239</v>
      </c>
      <c r="G30" s="135">
        <v>13239</v>
      </c>
      <c r="H30" s="135">
        <v>13239</v>
      </c>
      <c r="I30" s="135">
        <v>13239</v>
      </c>
      <c r="J30" s="135">
        <v>13239</v>
      </c>
      <c r="K30" s="135">
        <v>13239</v>
      </c>
      <c r="L30" s="135">
        <v>13239</v>
      </c>
      <c r="M30" s="135">
        <v>13239</v>
      </c>
      <c r="N30" s="135">
        <v>13239</v>
      </c>
      <c r="O30" s="141">
        <v>2.0138888888888901E-3</v>
      </c>
      <c r="P30" s="136">
        <v>0.64668000000000003</v>
      </c>
      <c r="Q30" s="10">
        <v>458</v>
      </c>
      <c r="R30" s="10">
        <v>2600</v>
      </c>
      <c r="S30" s="10">
        <v>2600</v>
      </c>
      <c r="T30" s="10">
        <v>1300</v>
      </c>
    </row>
    <row r="31" spans="2:20" ht="15.75" customHeight="1" x14ac:dyDescent="0.45">
      <c r="B31" s="95">
        <v>42918</v>
      </c>
      <c r="C31" s="7">
        <v>12989</v>
      </c>
      <c r="D31" s="7">
        <v>20628.847619047599</v>
      </c>
      <c r="E31" s="137">
        <f t="shared" si="5"/>
        <v>0.62965223457303721</v>
      </c>
      <c r="F31" s="7">
        <v>13787</v>
      </c>
      <c r="G31" s="7">
        <v>13787</v>
      </c>
      <c r="H31" s="7">
        <v>13787</v>
      </c>
      <c r="I31" s="7">
        <v>13787</v>
      </c>
      <c r="J31" s="7">
        <v>13787</v>
      </c>
      <c r="K31" s="7">
        <v>13787</v>
      </c>
      <c r="L31" s="7">
        <v>13787</v>
      </c>
      <c r="M31" s="7">
        <v>13787</v>
      </c>
      <c r="N31" s="7">
        <v>13787</v>
      </c>
      <c r="O31" s="140">
        <v>2.0254629629629598E-3</v>
      </c>
      <c r="P31" s="137">
        <v>0.65530999999999995</v>
      </c>
      <c r="Q31" s="7">
        <v>471</v>
      </c>
      <c r="R31" s="7">
        <v>2700</v>
      </c>
      <c r="S31" s="7">
        <v>2700</v>
      </c>
      <c r="T31" s="7">
        <v>1350</v>
      </c>
    </row>
    <row r="32" spans="2:20" ht="15.75" customHeight="1" x14ac:dyDescent="0.45">
      <c r="B32" s="134">
        <v>42925</v>
      </c>
      <c r="C32" s="135">
        <v>12713</v>
      </c>
      <c r="D32" s="135">
        <v>20921.933333333302</v>
      </c>
      <c r="E32" s="136">
        <f t="shared" si="5"/>
        <v>0.60763982933381011</v>
      </c>
      <c r="F32" s="135">
        <v>14335</v>
      </c>
      <c r="G32" s="135">
        <v>14335</v>
      </c>
      <c r="H32" s="135">
        <v>14335</v>
      </c>
      <c r="I32" s="135">
        <v>14335</v>
      </c>
      <c r="J32" s="135">
        <v>14335</v>
      </c>
      <c r="K32" s="135">
        <v>14335</v>
      </c>
      <c r="L32" s="135">
        <v>14335</v>
      </c>
      <c r="M32" s="135">
        <v>14335</v>
      </c>
      <c r="N32" s="135">
        <v>14335</v>
      </c>
      <c r="O32" s="141">
        <v>2.0370370370370399E-3</v>
      </c>
      <c r="P32" s="136">
        <v>0.66393999999999997</v>
      </c>
      <c r="Q32" s="10">
        <v>484</v>
      </c>
      <c r="R32" s="10">
        <v>2800</v>
      </c>
      <c r="S32" s="135">
        <v>2800</v>
      </c>
      <c r="T32" s="135">
        <v>1400</v>
      </c>
    </row>
    <row r="33" spans="2:20" ht="15.75" customHeight="1" x14ac:dyDescent="0.45">
      <c r="B33" s="95">
        <v>42932</v>
      </c>
      <c r="C33" s="7">
        <v>10712</v>
      </c>
      <c r="D33" s="7">
        <v>21215.019047619</v>
      </c>
      <c r="E33" s="137">
        <f t="shared" si="5"/>
        <v>0.50492530673462799</v>
      </c>
      <c r="F33" s="7">
        <v>14883</v>
      </c>
      <c r="G33" s="7">
        <v>14883</v>
      </c>
      <c r="H33" s="7">
        <v>14883</v>
      </c>
      <c r="I33" s="7">
        <v>14883</v>
      </c>
      <c r="J33" s="7">
        <v>14883</v>
      </c>
      <c r="K33" s="7">
        <v>14883</v>
      </c>
      <c r="L33" s="7">
        <v>14883</v>
      </c>
      <c r="M33" s="7">
        <v>14883</v>
      </c>
      <c r="N33" s="7">
        <v>14883</v>
      </c>
      <c r="O33" s="140">
        <v>2.04861111111111E-3</v>
      </c>
      <c r="P33" s="137">
        <v>0.67257</v>
      </c>
      <c r="Q33" s="7">
        <v>497</v>
      </c>
      <c r="R33" s="7">
        <v>2900</v>
      </c>
      <c r="S33" s="7">
        <v>2900</v>
      </c>
      <c r="T33" s="7">
        <v>1450</v>
      </c>
    </row>
    <row r="34" spans="2:20" ht="15.75" customHeight="1" x14ac:dyDescent="0.45">
      <c r="B34" s="134">
        <v>42939</v>
      </c>
      <c r="C34" s="135">
        <v>12565</v>
      </c>
      <c r="D34" s="135">
        <v>21508.1047619048</v>
      </c>
      <c r="E34" s="136">
        <f t="shared" si="5"/>
        <v>0.58419838191671603</v>
      </c>
      <c r="F34" s="135">
        <v>15431</v>
      </c>
      <c r="G34" s="135">
        <v>15431</v>
      </c>
      <c r="H34" s="135">
        <v>15431</v>
      </c>
      <c r="I34" s="135">
        <v>15431</v>
      </c>
      <c r="J34" s="135">
        <v>15431</v>
      </c>
      <c r="K34" s="135">
        <v>15431</v>
      </c>
      <c r="L34" s="135">
        <v>15431</v>
      </c>
      <c r="M34" s="135">
        <v>15431</v>
      </c>
      <c r="N34" s="135">
        <v>15431</v>
      </c>
      <c r="O34" s="141">
        <v>2.0601851851851801E-3</v>
      </c>
      <c r="P34" s="136">
        <v>0.68120000000000003</v>
      </c>
      <c r="Q34" s="10">
        <v>510</v>
      </c>
      <c r="R34" s="10">
        <v>3000</v>
      </c>
      <c r="S34" s="10">
        <v>3000</v>
      </c>
      <c r="T34" s="10">
        <v>1500</v>
      </c>
    </row>
    <row r="35" spans="2:20" ht="15.75" customHeight="1" x14ac:dyDescent="0.45">
      <c r="B35" s="95">
        <v>42946</v>
      </c>
      <c r="C35" s="7">
        <v>10721</v>
      </c>
      <c r="D35" s="7">
        <v>21801.190476190499</v>
      </c>
      <c r="E35" s="137">
        <f t="shared" si="5"/>
        <v>0.49176213618740733</v>
      </c>
      <c r="F35" s="7">
        <v>15979</v>
      </c>
      <c r="G35" s="7">
        <v>15979</v>
      </c>
      <c r="H35" s="7">
        <v>15979</v>
      </c>
      <c r="I35" s="7">
        <v>15979</v>
      </c>
      <c r="J35" s="7">
        <v>15979</v>
      </c>
      <c r="K35" s="7">
        <v>15979</v>
      </c>
      <c r="L35" s="7">
        <v>15979</v>
      </c>
      <c r="M35" s="7">
        <v>15979</v>
      </c>
      <c r="N35" s="7">
        <v>15979</v>
      </c>
      <c r="O35" s="140">
        <v>2.0717592592592602E-3</v>
      </c>
      <c r="P35" s="137">
        <v>0.68983000000000005</v>
      </c>
      <c r="Q35" s="7">
        <v>523</v>
      </c>
      <c r="R35" s="7">
        <v>3100</v>
      </c>
      <c r="S35" s="7">
        <v>3100</v>
      </c>
      <c r="T35" s="7">
        <v>1550</v>
      </c>
    </row>
    <row r="36" spans="2:20" ht="15.75" customHeight="1" x14ac:dyDescent="0.45">
      <c r="B36" s="134">
        <v>42953</v>
      </c>
      <c r="C36" s="135">
        <v>11309</v>
      </c>
      <c r="D36" s="10">
        <v>22094.276190476201</v>
      </c>
      <c r="E36" s="136">
        <f t="shared" si="5"/>
        <v>0.51185202459244972</v>
      </c>
      <c r="F36" s="135">
        <v>16527</v>
      </c>
      <c r="G36" s="135">
        <v>16527</v>
      </c>
      <c r="H36" s="135">
        <v>16527</v>
      </c>
      <c r="I36" s="135">
        <v>16527</v>
      </c>
      <c r="J36" s="135">
        <v>16527</v>
      </c>
      <c r="K36" s="135">
        <v>16527</v>
      </c>
      <c r="L36" s="135">
        <v>16527</v>
      </c>
      <c r="M36" s="135">
        <v>16527</v>
      </c>
      <c r="N36" s="135">
        <v>16527</v>
      </c>
      <c r="O36" s="141">
        <v>2.0833333333333298E-3</v>
      </c>
      <c r="P36" s="136">
        <v>0.69845999999999997</v>
      </c>
      <c r="Q36" s="10">
        <v>536</v>
      </c>
      <c r="R36" s="10">
        <v>3200</v>
      </c>
      <c r="S36" s="135">
        <v>3200</v>
      </c>
      <c r="T36" s="135">
        <v>1600</v>
      </c>
    </row>
    <row r="37" spans="2:20" ht="15.75" customHeight="1" x14ac:dyDescent="0.45">
      <c r="B37" s="95">
        <v>42960</v>
      </c>
      <c r="C37" s="7">
        <v>11144</v>
      </c>
      <c r="D37" s="7">
        <v>22387.361904761899</v>
      </c>
      <c r="E37" s="137">
        <f t="shared" si="5"/>
        <v>0.4977808482932336</v>
      </c>
      <c r="F37" s="7">
        <v>17075</v>
      </c>
      <c r="G37" s="7">
        <v>17075</v>
      </c>
      <c r="H37" s="7">
        <v>17075</v>
      </c>
      <c r="I37" s="7">
        <v>17075</v>
      </c>
      <c r="J37" s="7">
        <v>17075</v>
      </c>
      <c r="K37" s="7">
        <v>17075</v>
      </c>
      <c r="L37" s="7">
        <v>17075</v>
      </c>
      <c r="M37" s="7">
        <v>17075</v>
      </c>
      <c r="N37" s="7">
        <v>17075</v>
      </c>
      <c r="O37" s="140">
        <v>2.0949074074074099E-3</v>
      </c>
      <c r="P37" s="137">
        <v>0.70709</v>
      </c>
      <c r="Q37" s="7">
        <v>549</v>
      </c>
      <c r="R37" s="7">
        <v>3300</v>
      </c>
      <c r="S37" s="7">
        <v>3300</v>
      </c>
      <c r="T37" s="7">
        <v>1650</v>
      </c>
    </row>
    <row r="38" spans="2:20" ht="15.75" customHeight="1" x14ac:dyDescent="0.45">
      <c r="B38" s="134">
        <v>42967</v>
      </c>
      <c r="C38" s="135">
        <v>13479</v>
      </c>
      <c r="D38" s="135">
        <v>22680.447619047602</v>
      </c>
      <c r="E38" s="136">
        <f t="shared" si="5"/>
        <v>0.59430044002658933</v>
      </c>
      <c r="F38" s="135">
        <v>17623</v>
      </c>
      <c r="G38" s="135">
        <v>17623</v>
      </c>
      <c r="H38" s="135">
        <v>17623</v>
      </c>
      <c r="I38" s="135">
        <v>17623</v>
      </c>
      <c r="J38" s="135">
        <v>17623</v>
      </c>
      <c r="K38" s="135">
        <v>17623</v>
      </c>
      <c r="L38" s="135">
        <v>17623</v>
      </c>
      <c r="M38" s="135">
        <v>17623</v>
      </c>
      <c r="N38" s="135">
        <v>17623</v>
      </c>
      <c r="O38" s="141">
        <v>2.10648148148148E-3</v>
      </c>
      <c r="P38" s="136">
        <v>0.71572000000000002</v>
      </c>
      <c r="Q38" s="10">
        <v>562</v>
      </c>
      <c r="R38" s="10">
        <v>3400</v>
      </c>
      <c r="S38" s="10">
        <v>3400</v>
      </c>
      <c r="T38" s="10">
        <v>1700</v>
      </c>
    </row>
    <row r="39" spans="2:20" ht="15.75" customHeight="1" x14ac:dyDescent="0.45">
      <c r="B39" s="95">
        <v>42974</v>
      </c>
      <c r="C39" s="7">
        <v>12072</v>
      </c>
      <c r="D39" s="7">
        <v>22973.5333333333</v>
      </c>
      <c r="E39" s="137">
        <f t="shared" ref="E39:E57" si="6">C39/D39</f>
        <v>0.52547424137340726</v>
      </c>
      <c r="F39" s="7">
        <v>18171</v>
      </c>
      <c r="G39" s="7">
        <v>18171</v>
      </c>
      <c r="H39" s="7">
        <v>18171</v>
      </c>
      <c r="I39" s="7">
        <v>18171</v>
      </c>
      <c r="J39" s="7">
        <v>18171</v>
      </c>
      <c r="K39" s="7">
        <v>18171</v>
      </c>
      <c r="L39" s="7">
        <v>18171</v>
      </c>
      <c r="M39" s="7">
        <v>18171</v>
      </c>
      <c r="N39" s="7">
        <v>18171</v>
      </c>
      <c r="O39" s="140">
        <v>2.1180555555555601E-3</v>
      </c>
      <c r="P39" s="137">
        <v>0.72435000000000005</v>
      </c>
      <c r="Q39" s="7">
        <v>575</v>
      </c>
      <c r="R39" s="7">
        <v>3500</v>
      </c>
      <c r="S39" s="7">
        <v>3500</v>
      </c>
      <c r="T39" s="7">
        <v>1750</v>
      </c>
    </row>
    <row r="40" spans="2:20" ht="15.75" customHeight="1" x14ac:dyDescent="0.45">
      <c r="B40" s="134">
        <v>42981</v>
      </c>
      <c r="C40" s="135">
        <v>12562</v>
      </c>
      <c r="D40" s="135">
        <v>23266.619047618999</v>
      </c>
      <c r="E40" s="136">
        <f t="shared" si="6"/>
        <v>0.53991514513947136</v>
      </c>
      <c r="F40" s="135">
        <v>18719</v>
      </c>
      <c r="G40" s="135">
        <v>18719</v>
      </c>
      <c r="H40" s="135">
        <v>18719</v>
      </c>
      <c r="I40" s="135">
        <v>18719</v>
      </c>
      <c r="J40" s="135">
        <v>18719</v>
      </c>
      <c r="K40" s="135">
        <v>18719</v>
      </c>
      <c r="L40" s="135">
        <v>18719</v>
      </c>
      <c r="M40" s="135">
        <v>18719</v>
      </c>
      <c r="N40" s="135">
        <v>18719</v>
      </c>
      <c r="O40" s="141">
        <v>2.1296296296296302E-3</v>
      </c>
      <c r="P40" s="136">
        <v>0.73297999999999996</v>
      </c>
      <c r="Q40" s="10">
        <v>588</v>
      </c>
      <c r="R40" s="10">
        <v>3600</v>
      </c>
      <c r="S40" s="135">
        <v>3600</v>
      </c>
      <c r="T40" s="135">
        <v>1800</v>
      </c>
    </row>
    <row r="41" spans="2:20" ht="15.75" customHeight="1" x14ac:dyDescent="0.45">
      <c r="B41" s="95">
        <v>42988</v>
      </c>
      <c r="C41" s="7">
        <v>12989</v>
      </c>
      <c r="D41" s="7">
        <v>23559.704761904799</v>
      </c>
      <c r="E41" s="137">
        <f t="shared" si="6"/>
        <v>0.55132269827942615</v>
      </c>
      <c r="F41" s="7">
        <v>19267</v>
      </c>
      <c r="G41" s="7">
        <v>19267</v>
      </c>
      <c r="H41" s="7">
        <v>19267</v>
      </c>
      <c r="I41" s="7">
        <v>19267</v>
      </c>
      <c r="J41" s="7">
        <v>19267</v>
      </c>
      <c r="K41" s="7">
        <v>19267</v>
      </c>
      <c r="L41" s="7">
        <v>19267</v>
      </c>
      <c r="M41" s="7">
        <v>19267</v>
      </c>
      <c r="N41" s="7">
        <v>19267</v>
      </c>
      <c r="O41" s="140">
        <v>2.1412037037036999E-3</v>
      </c>
      <c r="P41" s="137">
        <v>0.74160999999999999</v>
      </c>
      <c r="Q41" s="7">
        <v>601</v>
      </c>
      <c r="R41" s="7">
        <v>3700</v>
      </c>
      <c r="S41" s="7">
        <v>3700</v>
      </c>
      <c r="T41" s="7">
        <v>1850</v>
      </c>
    </row>
    <row r="42" spans="2:20" ht="15.75" customHeight="1" x14ac:dyDescent="0.45">
      <c r="B42" s="134">
        <v>42995</v>
      </c>
      <c r="C42" s="135">
        <v>12713</v>
      </c>
      <c r="D42" s="10">
        <v>23852.790476190501</v>
      </c>
      <c r="E42" s="136">
        <f t="shared" si="6"/>
        <v>0.53297747333545431</v>
      </c>
      <c r="F42" s="135">
        <v>19815</v>
      </c>
      <c r="G42" s="135">
        <v>19815</v>
      </c>
      <c r="H42" s="135">
        <v>19815</v>
      </c>
      <c r="I42" s="135">
        <v>19815</v>
      </c>
      <c r="J42" s="135">
        <v>19815</v>
      </c>
      <c r="K42" s="135">
        <v>19815</v>
      </c>
      <c r="L42" s="135">
        <v>19815</v>
      </c>
      <c r="M42" s="135">
        <v>19815</v>
      </c>
      <c r="N42" s="135">
        <v>19815</v>
      </c>
      <c r="O42" s="141">
        <v>2.1527777777777799E-3</v>
      </c>
      <c r="P42" s="136">
        <v>0.75024000000000002</v>
      </c>
      <c r="Q42" s="10">
        <v>614</v>
      </c>
      <c r="R42" s="10">
        <v>3800</v>
      </c>
      <c r="S42" s="10">
        <v>3800</v>
      </c>
      <c r="T42" s="10">
        <v>1900</v>
      </c>
    </row>
    <row r="43" spans="2:20" ht="15.75" customHeight="1" x14ac:dyDescent="0.45">
      <c r="B43" s="95">
        <v>43002</v>
      </c>
      <c r="C43" s="7">
        <v>10712</v>
      </c>
      <c r="D43" s="7">
        <v>24145.8761904762</v>
      </c>
      <c r="E43" s="137">
        <f t="shared" si="6"/>
        <v>0.44363683121282255</v>
      </c>
      <c r="F43" s="7">
        <v>20363</v>
      </c>
      <c r="G43" s="7">
        <v>20363</v>
      </c>
      <c r="H43" s="7">
        <v>20363</v>
      </c>
      <c r="I43" s="7">
        <v>20363</v>
      </c>
      <c r="J43" s="7">
        <v>20363</v>
      </c>
      <c r="K43" s="7">
        <v>20363</v>
      </c>
      <c r="L43" s="7">
        <v>20363</v>
      </c>
      <c r="M43" s="7">
        <v>20363</v>
      </c>
      <c r="N43" s="7">
        <v>20363</v>
      </c>
      <c r="O43" s="140">
        <v>2.16435185185185E-3</v>
      </c>
      <c r="P43" s="137">
        <v>0.75887000000000004</v>
      </c>
      <c r="Q43" s="7">
        <v>627</v>
      </c>
      <c r="R43" s="7">
        <v>3900</v>
      </c>
      <c r="S43" s="7">
        <v>3900</v>
      </c>
      <c r="T43" s="7">
        <v>1950</v>
      </c>
    </row>
    <row r="44" spans="2:20" ht="15.75" customHeight="1" x14ac:dyDescent="0.45">
      <c r="B44" s="134">
        <v>43009</v>
      </c>
      <c r="C44" s="135">
        <v>12565</v>
      </c>
      <c r="D44" s="135">
        <v>24438.961904761902</v>
      </c>
      <c r="E44" s="136">
        <f t="shared" si="6"/>
        <v>0.51413804109051475</v>
      </c>
      <c r="F44" s="135">
        <v>20911</v>
      </c>
      <c r="G44" s="135">
        <v>20911</v>
      </c>
      <c r="H44" s="135">
        <v>20911</v>
      </c>
      <c r="I44" s="135">
        <v>20911</v>
      </c>
      <c r="J44" s="135">
        <v>20911</v>
      </c>
      <c r="K44" s="135">
        <v>20911</v>
      </c>
      <c r="L44" s="135">
        <v>20911</v>
      </c>
      <c r="M44" s="135">
        <v>20911</v>
      </c>
      <c r="N44" s="135">
        <v>20911</v>
      </c>
      <c r="O44" s="141">
        <v>2.1759259259259301E-3</v>
      </c>
      <c r="P44" s="136">
        <v>0.76749999999999996</v>
      </c>
      <c r="Q44" s="10">
        <v>640</v>
      </c>
      <c r="R44" s="10">
        <v>4000</v>
      </c>
      <c r="S44" s="135">
        <v>4000</v>
      </c>
      <c r="T44" s="135">
        <v>2000</v>
      </c>
    </row>
    <row r="45" spans="2:20" ht="15.75" customHeight="1" x14ac:dyDescent="0.45">
      <c r="B45" s="95">
        <v>43016</v>
      </c>
      <c r="C45" s="7">
        <v>10721</v>
      </c>
      <c r="D45" s="7">
        <v>24732.0476190476</v>
      </c>
      <c r="E45" s="137">
        <f t="shared" si="6"/>
        <v>0.43348614579502626</v>
      </c>
      <c r="F45" s="7">
        <v>21459</v>
      </c>
      <c r="G45" s="7">
        <v>21459</v>
      </c>
      <c r="H45" s="7">
        <v>21459</v>
      </c>
      <c r="I45" s="7">
        <v>21459</v>
      </c>
      <c r="J45" s="7">
        <v>21459</v>
      </c>
      <c r="K45" s="7">
        <v>21459</v>
      </c>
      <c r="L45" s="7">
        <v>21459</v>
      </c>
      <c r="M45" s="7">
        <v>21459</v>
      </c>
      <c r="N45" s="7">
        <v>21459</v>
      </c>
      <c r="O45" s="140">
        <v>2.1875000000000002E-3</v>
      </c>
      <c r="P45" s="137">
        <v>0.77612999999999999</v>
      </c>
      <c r="Q45" s="7">
        <v>653</v>
      </c>
      <c r="R45" s="7">
        <v>4100</v>
      </c>
      <c r="S45" s="7">
        <v>4100</v>
      </c>
      <c r="T45" s="7">
        <v>2050</v>
      </c>
    </row>
    <row r="46" spans="2:20" ht="15.75" customHeight="1" x14ac:dyDescent="0.45">
      <c r="B46" s="134">
        <v>43023</v>
      </c>
      <c r="C46" s="135">
        <v>11309</v>
      </c>
      <c r="D46" s="135">
        <v>25025.133333333299</v>
      </c>
      <c r="E46" s="136">
        <f t="shared" si="6"/>
        <v>0.45190568415219962</v>
      </c>
      <c r="F46" s="135">
        <v>22007</v>
      </c>
      <c r="G46" s="135">
        <v>22007</v>
      </c>
      <c r="H46" s="135">
        <v>22007</v>
      </c>
      <c r="I46" s="135">
        <v>22007</v>
      </c>
      <c r="J46" s="135">
        <v>22007</v>
      </c>
      <c r="K46" s="135">
        <v>22007</v>
      </c>
      <c r="L46" s="135">
        <v>22007</v>
      </c>
      <c r="M46" s="135">
        <v>22007</v>
      </c>
      <c r="N46" s="135">
        <v>22007</v>
      </c>
      <c r="O46" s="141">
        <v>2.1990740740740699E-3</v>
      </c>
      <c r="P46" s="136">
        <v>0.78476000000000001</v>
      </c>
      <c r="Q46" s="10">
        <v>666</v>
      </c>
      <c r="R46" s="10">
        <v>4200</v>
      </c>
      <c r="S46" s="10">
        <v>4200</v>
      </c>
      <c r="T46" s="10">
        <v>2100</v>
      </c>
    </row>
    <row r="47" spans="2:20" ht="15.75" customHeight="1" x14ac:dyDescent="0.45">
      <c r="B47" s="95">
        <v>43030</v>
      </c>
      <c r="C47" s="7">
        <v>11144</v>
      </c>
      <c r="D47" s="7">
        <v>25318.219047619001</v>
      </c>
      <c r="E47" s="137">
        <f t="shared" si="6"/>
        <v>0.44015734199313733</v>
      </c>
      <c r="F47" s="7">
        <v>22555</v>
      </c>
      <c r="G47" s="7">
        <v>22555</v>
      </c>
      <c r="H47" s="7">
        <v>22555</v>
      </c>
      <c r="I47" s="7">
        <v>22555</v>
      </c>
      <c r="J47" s="7">
        <v>22555</v>
      </c>
      <c r="K47" s="7">
        <v>22555</v>
      </c>
      <c r="L47" s="7">
        <v>22555</v>
      </c>
      <c r="M47" s="7">
        <v>22555</v>
      </c>
      <c r="N47" s="7">
        <v>22555</v>
      </c>
      <c r="O47" s="140">
        <v>2.21064814814815E-3</v>
      </c>
      <c r="P47" s="137">
        <v>0.79339000000000004</v>
      </c>
      <c r="Q47" s="7">
        <v>679</v>
      </c>
      <c r="R47" s="7">
        <v>4300</v>
      </c>
      <c r="S47" s="7">
        <v>4300</v>
      </c>
      <c r="T47" s="7">
        <v>2150</v>
      </c>
    </row>
    <row r="48" spans="2:20" ht="15.75" customHeight="1" x14ac:dyDescent="0.45">
      <c r="B48" s="134">
        <v>43037</v>
      </c>
      <c r="C48" s="135">
        <v>13479</v>
      </c>
      <c r="D48" s="10">
        <v>25611.304761904801</v>
      </c>
      <c r="E48" s="136">
        <f t="shared" si="6"/>
        <v>0.52629103145299971</v>
      </c>
      <c r="F48" s="135">
        <v>23103</v>
      </c>
      <c r="G48" s="135">
        <v>23103</v>
      </c>
      <c r="H48" s="135">
        <v>23103</v>
      </c>
      <c r="I48" s="135">
        <v>23103</v>
      </c>
      <c r="J48" s="135">
        <v>23103</v>
      </c>
      <c r="K48" s="135">
        <v>23103</v>
      </c>
      <c r="L48" s="135">
        <v>23103</v>
      </c>
      <c r="M48" s="135">
        <v>23103</v>
      </c>
      <c r="N48" s="135">
        <v>23103</v>
      </c>
      <c r="O48" s="141">
        <v>2.2222222222222201E-3</v>
      </c>
      <c r="P48" s="136">
        <v>0.80201999999999996</v>
      </c>
      <c r="Q48" s="10">
        <v>692</v>
      </c>
      <c r="R48" s="10">
        <v>4400</v>
      </c>
      <c r="S48" s="135">
        <v>4400</v>
      </c>
      <c r="T48" s="135">
        <v>2200</v>
      </c>
    </row>
    <row r="49" spans="2:20" ht="15.75" customHeight="1" x14ac:dyDescent="0.45">
      <c r="B49" s="95">
        <v>43044</v>
      </c>
      <c r="C49" s="7">
        <v>12072</v>
      </c>
      <c r="D49" s="7">
        <v>25904.3904761905</v>
      </c>
      <c r="E49" s="137">
        <f t="shared" si="6"/>
        <v>0.46602138780666297</v>
      </c>
      <c r="F49" s="7">
        <v>23651</v>
      </c>
      <c r="G49" s="7">
        <v>23651</v>
      </c>
      <c r="H49" s="7">
        <v>23651</v>
      </c>
      <c r="I49" s="7">
        <v>23651</v>
      </c>
      <c r="J49" s="7">
        <v>23651</v>
      </c>
      <c r="K49" s="7">
        <v>23651</v>
      </c>
      <c r="L49" s="7">
        <v>23651</v>
      </c>
      <c r="M49" s="7">
        <v>23651</v>
      </c>
      <c r="N49" s="7">
        <v>23651</v>
      </c>
      <c r="O49" s="140">
        <v>2.2337962962963001E-3</v>
      </c>
      <c r="P49" s="137">
        <v>0.81064999999999998</v>
      </c>
      <c r="Q49" s="7">
        <v>705</v>
      </c>
      <c r="R49" s="7">
        <v>4500</v>
      </c>
      <c r="S49" s="7">
        <v>4500</v>
      </c>
      <c r="T49" s="7">
        <v>2250</v>
      </c>
    </row>
    <row r="50" spans="2:20" ht="15.75" customHeight="1" x14ac:dyDescent="0.45">
      <c r="B50" s="134">
        <v>43051</v>
      </c>
      <c r="C50" s="135">
        <v>12562</v>
      </c>
      <c r="D50" s="135">
        <v>26197.476190476202</v>
      </c>
      <c r="E50" s="136">
        <f t="shared" si="6"/>
        <v>0.47951183956288024</v>
      </c>
      <c r="F50" s="135">
        <v>24199</v>
      </c>
      <c r="G50" s="135">
        <v>24199</v>
      </c>
      <c r="H50" s="135">
        <v>24199</v>
      </c>
      <c r="I50" s="135">
        <v>24199</v>
      </c>
      <c r="J50" s="135">
        <v>24199</v>
      </c>
      <c r="K50" s="135">
        <v>24199</v>
      </c>
      <c r="L50" s="135">
        <v>24199</v>
      </c>
      <c r="M50" s="135">
        <v>24199</v>
      </c>
      <c r="N50" s="135">
        <v>24199</v>
      </c>
      <c r="O50" s="141">
        <v>2.2453703703703698E-3</v>
      </c>
      <c r="P50" s="136">
        <v>0.81928000000000001</v>
      </c>
      <c r="Q50" s="10">
        <v>718</v>
      </c>
      <c r="R50" s="10">
        <v>4600</v>
      </c>
      <c r="S50" s="10">
        <v>4600</v>
      </c>
      <c r="T50" s="10">
        <v>2300</v>
      </c>
    </row>
    <row r="51" spans="2:20" ht="15.75" customHeight="1" x14ac:dyDescent="0.45">
      <c r="B51" s="95">
        <v>43058</v>
      </c>
      <c r="C51" s="7">
        <v>12989</v>
      </c>
      <c r="D51" s="7">
        <v>26490.5619047619</v>
      </c>
      <c r="E51" s="137">
        <f t="shared" si="6"/>
        <v>0.49032557507453695</v>
      </c>
      <c r="F51" s="7">
        <v>24747</v>
      </c>
      <c r="G51" s="7">
        <v>24747</v>
      </c>
      <c r="H51" s="7">
        <v>24747</v>
      </c>
      <c r="I51" s="7">
        <v>24747</v>
      </c>
      <c r="J51" s="7">
        <v>24747</v>
      </c>
      <c r="K51" s="7">
        <v>24747</v>
      </c>
      <c r="L51" s="7">
        <v>24747</v>
      </c>
      <c r="M51" s="7">
        <v>24747</v>
      </c>
      <c r="N51" s="7">
        <v>24747</v>
      </c>
      <c r="O51" s="140">
        <v>2.2569444444444399E-3</v>
      </c>
      <c r="P51" s="137">
        <v>0.82791000000000003</v>
      </c>
      <c r="Q51" s="7">
        <v>731</v>
      </c>
      <c r="R51" s="7">
        <v>4700</v>
      </c>
      <c r="S51" s="7">
        <v>4700</v>
      </c>
      <c r="T51" s="7">
        <v>2350</v>
      </c>
    </row>
    <row r="52" spans="2:20" ht="15.75" customHeight="1" x14ac:dyDescent="0.45">
      <c r="B52" s="134">
        <v>43065</v>
      </c>
      <c r="C52" s="135">
        <v>12713</v>
      </c>
      <c r="D52" s="135">
        <v>26783.647619047599</v>
      </c>
      <c r="E52" s="136">
        <f t="shared" si="6"/>
        <v>0.47465528895918407</v>
      </c>
      <c r="F52" s="135">
        <v>25295</v>
      </c>
      <c r="G52" s="135">
        <v>25295</v>
      </c>
      <c r="H52" s="135">
        <v>25295</v>
      </c>
      <c r="I52" s="135">
        <v>25295</v>
      </c>
      <c r="J52" s="135">
        <v>25295</v>
      </c>
      <c r="K52" s="135">
        <v>25295</v>
      </c>
      <c r="L52" s="135">
        <v>25295</v>
      </c>
      <c r="M52" s="135">
        <v>25295</v>
      </c>
      <c r="N52" s="135">
        <v>25295</v>
      </c>
      <c r="O52" s="141">
        <v>2.26851851851852E-3</v>
      </c>
      <c r="P52" s="136">
        <v>0.83653999999999995</v>
      </c>
      <c r="Q52" s="10">
        <v>744</v>
      </c>
      <c r="R52" s="10">
        <v>4800</v>
      </c>
      <c r="S52" s="135">
        <v>4800</v>
      </c>
      <c r="T52" s="135">
        <v>2400</v>
      </c>
    </row>
    <row r="53" spans="2:20" ht="15.75" customHeight="1" x14ac:dyDescent="0.45">
      <c r="B53" s="95">
        <v>43072</v>
      </c>
      <c r="C53" s="7">
        <v>10712</v>
      </c>
      <c r="D53" s="7">
        <v>27076.733333333301</v>
      </c>
      <c r="E53" s="137">
        <f t="shared" si="6"/>
        <v>0.39561640867559156</v>
      </c>
      <c r="F53" s="7">
        <v>25843</v>
      </c>
      <c r="G53" s="7">
        <v>25843</v>
      </c>
      <c r="H53" s="7">
        <v>25843</v>
      </c>
      <c r="I53" s="7">
        <v>25843</v>
      </c>
      <c r="J53" s="7">
        <v>25843</v>
      </c>
      <c r="K53" s="7">
        <v>25843</v>
      </c>
      <c r="L53" s="7">
        <v>25843</v>
      </c>
      <c r="M53" s="7">
        <v>25843</v>
      </c>
      <c r="N53" s="7">
        <v>25843</v>
      </c>
      <c r="O53" s="140">
        <v>2.2800925925925901E-3</v>
      </c>
      <c r="P53" s="137">
        <v>0.84516999999999998</v>
      </c>
      <c r="Q53" s="7">
        <v>757</v>
      </c>
      <c r="R53" s="7">
        <v>4900</v>
      </c>
      <c r="S53" s="7">
        <v>4900</v>
      </c>
      <c r="T53" s="7">
        <v>2450</v>
      </c>
    </row>
    <row r="54" spans="2:20" ht="15.75" customHeight="1" x14ac:dyDescent="0.45">
      <c r="B54" s="134">
        <v>43079</v>
      </c>
      <c r="C54" s="135">
        <v>12565</v>
      </c>
      <c r="D54" s="10">
        <v>27369.819047619101</v>
      </c>
      <c r="E54" s="136">
        <f t="shared" si="6"/>
        <v>0.4590823190368527</v>
      </c>
      <c r="F54" s="135">
        <v>26391</v>
      </c>
      <c r="G54" s="135">
        <v>26391</v>
      </c>
      <c r="H54" s="135">
        <v>26391</v>
      </c>
      <c r="I54" s="135">
        <v>26391</v>
      </c>
      <c r="J54" s="135">
        <v>26391</v>
      </c>
      <c r="K54" s="135">
        <v>26391</v>
      </c>
      <c r="L54" s="135">
        <v>26391</v>
      </c>
      <c r="M54" s="135">
        <v>26391</v>
      </c>
      <c r="N54" s="135">
        <v>26391</v>
      </c>
      <c r="O54" s="141">
        <v>2.2916666666666701E-3</v>
      </c>
      <c r="P54" s="136">
        <v>0.8538</v>
      </c>
      <c r="Q54" s="10">
        <v>770</v>
      </c>
      <c r="R54" s="10">
        <v>5000</v>
      </c>
      <c r="S54" s="10">
        <v>5000</v>
      </c>
      <c r="T54" s="10">
        <v>2500</v>
      </c>
    </row>
    <row r="55" spans="2:20" ht="15.75" customHeight="1" x14ac:dyDescent="0.45">
      <c r="B55" s="95">
        <v>43086</v>
      </c>
      <c r="C55" s="7">
        <v>12989</v>
      </c>
      <c r="D55" s="7">
        <v>27662.9047619048</v>
      </c>
      <c r="E55" s="137">
        <f t="shared" si="6"/>
        <v>0.46954577300527889</v>
      </c>
      <c r="F55" s="7">
        <v>26939</v>
      </c>
      <c r="G55" s="7">
        <v>26939</v>
      </c>
      <c r="H55" s="7">
        <v>26939</v>
      </c>
      <c r="I55" s="7">
        <v>26939</v>
      </c>
      <c r="J55" s="7">
        <v>26939</v>
      </c>
      <c r="K55" s="7">
        <v>26939</v>
      </c>
      <c r="L55" s="7">
        <v>26939</v>
      </c>
      <c r="M55" s="7">
        <v>26939</v>
      </c>
      <c r="N55" s="7">
        <v>26939</v>
      </c>
      <c r="O55" s="140">
        <v>2.3032407407407398E-3</v>
      </c>
      <c r="P55" s="137">
        <v>0.86243000000000003</v>
      </c>
      <c r="Q55" s="7">
        <v>783</v>
      </c>
      <c r="R55" s="7">
        <v>5100</v>
      </c>
      <c r="S55" s="7">
        <v>5100</v>
      </c>
      <c r="T55" s="7">
        <v>2550</v>
      </c>
    </row>
    <row r="56" spans="2:20" ht="15.75" customHeight="1" x14ac:dyDescent="0.45">
      <c r="B56" s="134">
        <v>43093</v>
      </c>
      <c r="C56" s="135">
        <v>12713</v>
      </c>
      <c r="D56" s="135">
        <v>27955.990476190502</v>
      </c>
      <c r="E56" s="136">
        <f t="shared" si="6"/>
        <v>0.45475047685494746</v>
      </c>
      <c r="F56" s="135">
        <v>27487</v>
      </c>
      <c r="G56" s="135">
        <v>27487</v>
      </c>
      <c r="H56" s="135">
        <v>27487</v>
      </c>
      <c r="I56" s="135">
        <v>27487</v>
      </c>
      <c r="J56" s="135">
        <v>27487</v>
      </c>
      <c r="K56" s="135">
        <v>27487</v>
      </c>
      <c r="L56" s="135">
        <v>27487</v>
      </c>
      <c r="M56" s="135">
        <v>27487</v>
      </c>
      <c r="N56" s="135">
        <v>27487</v>
      </c>
      <c r="O56" s="141">
        <v>2.3148148148148099E-3</v>
      </c>
      <c r="P56" s="136">
        <v>0.87105999999999995</v>
      </c>
      <c r="Q56" s="10">
        <v>796</v>
      </c>
      <c r="R56" s="10">
        <v>5200</v>
      </c>
      <c r="S56" s="135">
        <v>5200</v>
      </c>
      <c r="T56" s="135">
        <v>2600</v>
      </c>
    </row>
    <row r="57" spans="2:20" ht="15.75" customHeight="1" x14ac:dyDescent="0.45">
      <c r="B57" s="95">
        <v>43100</v>
      </c>
      <c r="C57" s="7">
        <v>10712</v>
      </c>
      <c r="D57" s="7">
        <v>28249.0761904762</v>
      </c>
      <c r="E57" s="138">
        <f t="shared" si="6"/>
        <v>0.3791982409538549</v>
      </c>
      <c r="F57" s="7">
        <v>28035</v>
      </c>
      <c r="G57" s="7">
        <v>28035</v>
      </c>
      <c r="H57" s="7">
        <v>28035</v>
      </c>
      <c r="I57" s="7">
        <v>28035</v>
      </c>
      <c r="J57" s="7">
        <v>28035</v>
      </c>
      <c r="K57" s="7">
        <v>28035</v>
      </c>
      <c r="L57" s="7">
        <v>28035</v>
      </c>
      <c r="M57" s="7">
        <v>28035</v>
      </c>
      <c r="N57" s="7">
        <v>28035</v>
      </c>
      <c r="O57" s="140">
        <v>2.32638888888889E-3</v>
      </c>
      <c r="P57" s="138">
        <v>0.87968999999999997</v>
      </c>
      <c r="Q57" s="7">
        <v>809</v>
      </c>
      <c r="R57" s="7">
        <v>5300</v>
      </c>
      <c r="S57" s="7">
        <v>5300</v>
      </c>
      <c r="T57" s="7">
        <v>2650</v>
      </c>
    </row>
  </sheetData>
  <mergeCells count="1">
    <mergeCell ref="B1:T1"/>
  </mergeCells>
  <phoneticPr fontId="19"/>
  <pageMargins left="0.75" right="0.75" top="1" bottom="1" header="0.51180555555555596" footer="0.51180555555555596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A57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G22" sqref="G22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16.77734375" customWidth="1"/>
    <col min="4" max="12" width="16.21875" customWidth="1"/>
    <col min="13" max="13" width="17.88671875" customWidth="1"/>
    <col min="14" max="16" width="19.77734375" customWidth="1"/>
    <col min="17" max="18" width="21.44140625" customWidth="1"/>
    <col min="19" max="19" width="18.88671875" customWidth="1"/>
    <col min="20" max="20" width="15.88671875" customWidth="1"/>
    <col min="21" max="21" width="22.88671875" customWidth="1"/>
    <col min="22" max="22" width="22.5546875" customWidth="1"/>
    <col min="23" max="23" width="15.33203125" customWidth="1"/>
    <col min="24" max="24" width="16" customWidth="1"/>
    <col min="25" max="25" width="15.33203125" customWidth="1"/>
    <col min="26" max="26" width="16" customWidth="1"/>
    <col min="27" max="27" width="15.109375" customWidth="1"/>
  </cols>
  <sheetData>
    <row r="1" spans="2:27" ht="37.799999999999997" x14ac:dyDescent="0.25">
      <c r="B1" s="163" t="s">
        <v>45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</row>
    <row r="2" spans="2:27" ht="32.4" x14ac:dyDescent="0.25">
      <c r="B2" s="126" t="s">
        <v>150</v>
      </c>
      <c r="C2" s="127" t="s">
        <v>46</v>
      </c>
      <c r="D2" s="127" t="s">
        <v>50</v>
      </c>
      <c r="E2" s="128" t="s">
        <v>156</v>
      </c>
      <c r="F2" s="128" t="s">
        <v>157</v>
      </c>
      <c r="G2" s="128" t="s">
        <v>158</v>
      </c>
      <c r="H2" s="128" t="s">
        <v>159</v>
      </c>
      <c r="I2" s="128" t="s">
        <v>109</v>
      </c>
      <c r="J2" s="128" t="s">
        <v>160</v>
      </c>
      <c r="K2" s="128" t="s">
        <v>161</v>
      </c>
      <c r="L2" s="128" t="s">
        <v>162</v>
      </c>
      <c r="M2" s="128" t="s">
        <v>163</v>
      </c>
      <c r="N2" s="128" t="s">
        <v>164</v>
      </c>
      <c r="O2" s="128" t="s">
        <v>165</v>
      </c>
      <c r="P2" s="128" t="s">
        <v>166</v>
      </c>
      <c r="Q2" s="128" t="s">
        <v>167</v>
      </c>
      <c r="R2" s="128" t="s">
        <v>168</v>
      </c>
      <c r="S2" s="127" t="s">
        <v>169</v>
      </c>
      <c r="T2" s="128" t="s">
        <v>57</v>
      </c>
      <c r="U2" s="127" t="s">
        <v>38</v>
      </c>
      <c r="V2" s="127" t="s">
        <v>42</v>
      </c>
      <c r="W2" s="128" t="s">
        <v>64</v>
      </c>
      <c r="X2" s="128" t="s">
        <v>68</v>
      </c>
      <c r="Y2" s="128" t="s">
        <v>71</v>
      </c>
      <c r="Z2" s="128" t="s">
        <v>72</v>
      </c>
      <c r="AA2" s="128" t="s">
        <v>73</v>
      </c>
    </row>
    <row r="3" spans="2:27" ht="19.2" x14ac:dyDescent="0.25">
      <c r="B3" s="129" t="s">
        <v>154</v>
      </c>
      <c r="C3" s="130">
        <f t="shared" ref="C3:AA3" si="0">SUM(C5:C57)</f>
        <v>19619</v>
      </c>
      <c r="D3" s="130">
        <f t="shared" si="0"/>
        <v>1077233</v>
      </c>
      <c r="E3" s="130">
        <f t="shared" si="0"/>
        <v>882969</v>
      </c>
      <c r="F3" s="130">
        <f t="shared" si="0"/>
        <v>150798</v>
      </c>
      <c r="G3" s="130">
        <f t="shared" si="0"/>
        <v>68444</v>
      </c>
      <c r="H3" s="130">
        <f t="shared" si="0"/>
        <v>38883</v>
      </c>
      <c r="I3" s="130">
        <f t="shared" si="0"/>
        <v>24649</v>
      </c>
      <c r="J3" s="130">
        <f t="shared" si="0"/>
        <v>16209</v>
      </c>
      <c r="K3" s="130">
        <f t="shared" si="0"/>
        <v>11310</v>
      </c>
      <c r="L3" s="130">
        <f t="shared" si="0"/>
        <v>9238</v>
      </c>
      <c r="M3" s="130">
        <f t="shared" si="0"/>
        <v>29722</v>
      </c>
      <c r="N3" s="130">
        <f t="shared" si="0"/>
        <v>15104</v>
      </c>
      <c r="O3" s="130">
        <f t="shared" si="0"/>
        <v>6202</v>
      </c>
      <c r="P3" s="130">
        <f t="shared" si="0"/>
        <v>4603</v>
      </c>
      <c r="Q3" s="130">
        <f t="shared" si="0"/>
        <v>1517</v>
      </c>
      <c r="R3" s="130">
        <f t="shared" si="0"/>
        <v>232</v>
      </c>
      <c r="S3" s="130">
        <f t="shared" si="0"/>
        <v>139598.46666666653</v>
      </c>
      <c r="T3" s="130">
        <f t="shared" si="0"/>
        <v>146939.46666666653</v>
      </c>
      <c r="U3" s="130">
        <f t="shared" si="0"/>
        <v>14400</v>
      </c>
      <c r="V3" s="130">
        <f t="shared" si="0"/>
        <v>16117.300000000001</v>
      </c>
      <c r="W3" s="130">
        <f t="shared" si="0"/>
        <v>14310</v>
      </c>
      <c r="X3" s="130">
        <f t="shared" si="0"/>
        <v>16117.300000000001</v>
      </c>
      <c r="Y3" s="130">
        <f t="shared" si="0"/>
        <v>1908</v>
      </c>
      <c r="Z3" s="130">
        <f t="shared" si="0"/>
        <v>3286</v>
      </c>
      <c r="AA3" s="130">
        <f t="shared" si="0"/>
        <v>4664</v>
      </c>
    </row>
    <row r="4" spans="2:27" ht="19.2" x14ac:dyDescent="0.25">
      <c r="B4" s="129" t="s">
        <v>170</v>
      </c>
      <c r="C4" s="130">
        <f t="shared" ref="C4:AA4" si="1">AVERAGE(C5:C57)</f>
        <v>370.16981132075472</v>
      </c>
      <c r="D4" s="130">
        <f t="shared" si="1"/>
        <v>20325.150943396227</v>
      </c>
      <c r="E4" s="130">
        <f t="shared" si="1"/>
        <v>16659.792452830188</v>
      </c>
      <c r="F4" s="130">
        <f t="shared" si="1"/>
        <v>2845.2452830188681</v>
      </c>
      <c r="G4" s="130">
        <f t="shared" si="1"/>
        <v>1291.3962264150944</v>
      </c>
      <c r="H4" s="130">
        <f t="shared" si="1"/>
        <v>733.64150943396226</v>
      </c>
      <c r="I4" s="130">
        <f t="shared" si="1"/>
        <v>465.07547169811323</v>
      </c>
      <c r="J4" s="130">
        <f t="shared" si="1"/>
        <v>305.83018867924528</v>
      </c>
      <c r="K4" s="130">
        <f t="shared" si="1"/>
        <v>213.39622641509433</v>
      </c>
      <c r="L4" s="130">
        <f t="shared" si="1"/>
        <v>174.30188679245282</v>
      </c>
      <c r="M4" s="130">
        <f t="shared" si="1"/>
        <v>560.79245283018872</v>
      </c>
      <c r="N4" s="130">
        <f t="shared" si="1"/>
        <v>284.98113207547169</v>
      </c>
      <c r="O4" s="130">
        <f t="shared" si="1"/>
        <v>117.01886792452831</v>
      </c>
      <c r="P4" s="130">
        <f t="shared" si="1"/>
        <v>86.84905660377359</v>
      </c>
      <c r="Q4" s="130">
        <f t="shared" si="1"/>
        <v>28.622641509433961</v>
      </c>
      <c r="R4" s="130">
        <f t="shared" si="1"/>
        <v>4.3773584905660377</v>
      </c>
      <c r="S4" s="130">
        <f t="shared" si="1"/>
        <v>2633.9333333333307</v>
      </c>
      <c r="T4" s="130">
        <f t="shared" si="1"/>
        <v>2772.4427672955949</v>
      </c>
      <c r="U4" s="130">
        <f t="shared" si="1"/>
        <v>271.69811320754718</v>
      </c>
      <c r="V4" s="130">
        <f t="shared" si="1"/>
        <v>304.10000000000002</v>
      </c>
      <c r="W4" s="130">
        <f t="shared" si="1"/>
        <v>270</v>
      </c>
      <c r="X4" s="130">
        <f t="shared" si="1"/>
        <v>304.10000000000002</v>
      </c>
      <c r="Y4" s="130">
        <f t="shared" si="1"/>
        <v>36</v>
      </c>
      <c r="Z4" s="130">
        <f t="shared" si="1"/>
        <v>62</v>
      </c>
      <c r="AA4" s="130">
        <f t="shared" si="1"/>
        <v>88</v>
      </c>
    </row>
    <row r="5" spans="2:27" ht="15.75" customHeight="1" x14ac:dyDescent="0.45">
      <c r="B5" s="95">
        <v>42736</v>
      </c>
      <c r="C5" s="7">
        <v>639</v>
      </c>
      <c r="D5" s="7">
        <v>3329</v>
      </c>
      <c r="E5" s="7">
        <v>10721</v>
      </c>
      <c r="F5" s="7">
        <v>1870</v>
      </c>
      <c r="G5" s="7">
        <v>896</v>
      </c>
      <c r="H5" s="7">
        <v>559</v>
      </c>
      <c r="I5" s="7">
        <v>365</v>
      </c>
      <c r="J5" s="7">
        <v>245</v>
      </c>
      <c r="K5" s="7">
        <v>182</v>
      </c>
      <c r="L5" s="7">
        <v>138</v>
      </c>
      <c r="M5" s="7">
        <v>394</v>
      </c>
      <c r="N5" s="7">
        <v>180</v>
      </c>
      <c r="O5" s="7">
        <v>66</v>
      </c>
      <c r="P5" s="7">
        <v>27</v>
      </c>
      <c r="Q5" s="7">
        <v>9</v>
      </c>
      <c r="R5" s="7">
        <v>24</v>
      </c>
      <c r="S5" s="7">
        <v>873</v>
      </c>
      <c r="T5" s="7">
        <v>8214</v>
      </c>
      <c r="U5" s="7">
        <v>100</v>
      </c>
      <c r="V5" s="7">
        <v>10</v>
      </c>
      <c r="W5" s="7">
        <v>10</v>
      </c>
      <c r="X5" s="7">
        <v>10</v>
      </c>
      <c r="Y5" s="7">
        <v>10</v>
      </c>
      <c r="Z5" s="7">
        <v>10</v>
      </c>
      <c r="AA5" s="7">
        <v>10</v>
      </c>
    </row>
    <row r="6" spans="2:27" ht="15.75" customHeight="1" x14ac:dyDescent="0.45">
      <c r="B6" s="131">
        <v>42743</v>
      </c>
      <c r="C6" s="132">
        <v>110</v>
      </c>
      <c r="D6" s="132">
        <v>13206</v>
      </c>
      <c r="E6" s="132">
        <v>16774</v>
      </c>
      <c r="F6" s="132">
        <v>2864</v>
      </c>
      <c r="G6" s="132">
        <v>1299</v>
      </c>
      <c r="H6" s="132">
        <v>737</v>
      </c>
      <c r="I6" s="132">
        <v>467</v>
      </c>
      <c r="J6" s="132">
        <v>307</v>
      </c>
      <c r="K6" s="132">
        <v>214</v>
      </c>
      <c r="L6" s="132">
        <v>175</v>
      </c>
      <c r="M6" s="132">
        <v>564</v>
      </c>
      <c r="N6" s="132">
        <v>287</v>
      </c>
      <c r="O6" s="132">
        <v>118</v>
      </c>
      <c r="P6" s="132">
        <v>88</v>
      </c>
      <c r="Q6" s="132">
        <v>29</v>
      </c>
      <c r="R6" s="132">
        <v>4</v>
      </c>
      <c r="S6" s="132">
        <v>655</v>
      </c>
      <c r="T6" s="132">
        <v>655</v>
      </c>
      <c r="U6" s="132">
        <v>20</v>
      </c>
      <c r="V6" s="132">
        <v>22</v>
      </c>
      <c r="W6" s="132">
        <v>20</v>
      </c>
      <c r="X6" s="132">
        <v>22</v>
      </c>
      <c r="Y6" s="132">
        <v>11</v>
      </c>
      <c r="Z6" s="132">
        <v>12</v>
      </c>
      <c r="AA6" s="132">
        <v>13</v>
      </c>
    </row>
    <row r="7" spans="2:27" ht="15.75" customHeight="1" x14ac:dyDescent="0.45">
      <c r="B7" s="95">
        <v>42750</v>
      </c>
      <c r="C7" s="7">
        <v>120</v>
      </c>
      <c r="D7" s="7">
        <v>13498</v>
      </c>
      <c r="E7" s="7">
        <v>16774</v>
      </c>
      <c r="F7" s="7">
        <v>2864</v>
      </c>
      <c r="G7" s="7">
        <v>1299</v>
      </c>
      <c r="H7" s="7">
        <v>737</v>
      </c>
      <c r="I7" s="7">
        <v>467</v>
      </c>
      <c r="J7" s="7">
        <v>307</v>
      </c>
      <c r="K7" s="7">
        <v>214</v>
      </c>
      <c r="L7" s="7">
        <v>175</v>
      </c>
      <c r="M7" s="7">
        <v>564</v>
      </c>
      <c r="N7" s="7">
        <v>287</v>
      </c>
      <c r="O7" s="7">
        <v>118</v>
      </c>
      <c r="P7" s="7">
        <v>88</v>
      </c>
      <c r="Q7" s="7">
        <v>29</v>
      </c>
      <c r="R7" s="7">
        <v>4</v>
      </c>
      <c r="S7" s="7">
        <v>720</v>
      </c>
      <c r="T7" s="7">
        <v>720</v>
      </c>
      <c r="U7" s="7">
        <v>30</v>
      </c>
      <c r="V7" s="7">
        <v>33</v>
      </c>
      <c r="W7" s="7">
        <v>30</v>
      </c>
      <c r="X7" s="7">
        <v>33</v>
      </c>
      <c r="Y7" s="7">
        <v>12</v>
      </c>
      <c r="Z7" s="7">
        <v>14</v>
      </c>
      <c r="AA7" s="7">
        <v>16</v>
      </c>
    </row>
    <row r="8" spans="2:27" ht="15.75" customHeight="1" x14ac:dyDescent="0.45">
      <c r="B8" s="131">
        <v>42757</v>
      </c>
      <c r="C8" s="132">
        <v>130</v>
      </c>
      <c r="D8" s="132">
        <v>13790</v>
      </c>
      <c r="E8" s="132">
        <v>16774</v>
      </c>
      <c r="F8" s="132">
        <v>2864</v>
      </c>
      <c r="G8" s="132">
        <v>1299</v>
      </c>
      <c r="H8" s="132">
        <v>737</v>
      </c>
      <c r="I8" s="132">
        <v>467</v>
      </c>
      <c r="J8" s="132">
        <v>307</v>
      </c>
      <c r="K8" s="132">
        <v>214</v>
      </c>
      <c r="L8" s="132">
        <v>175</v>
      </c>
      <c r="M8" s="132">
        <v>564</v>
      </c>
      <c r="N8" s="132">
        <v>287</v>
      </c>
      <c r="O8" s="132">
        <v>118</v>
      </c>
      <c r="P8" s="132">
        <v>88</v>
      </c>
      <c r="Q8" s="132">
        <v>29</v>
      </c>
      <c r="R8" s="132">
        <v>4</v>
      </c>
      <c r="S8" s="132">
        <v>696</v>
      </c>
      <c r="T8" s="132">
        <v>696</v>
      </c>
      <c r="U8" s="132">
        <v>40</v>
      </c>
      <c r="V8" s="132">
        <v>44</v>
      </c>
      <c r="W8" s="132">
        <v>40</v>
      </c>
      <c r="X8" s="132">
        <v>44</v>
      </c>
      <c r="Y8" s="132">
        <v>13</v>
      </c>
      <c r="Z8" s="132">
        <v>16</v>
      </c>
      <c r="AA8" s="132">
        <v>19</v>
      </c>
    </row>
    <row r="9" spans="2:27" ht="15.75" customHeight="1" x14ac:dyDescent="0.45">
      <c r="B9" s="95">
        <v>42764</v>
      </c>
      <c r="C9" s="7">
        <v>140</v>
      </c>
      <c r="D9" s="7">
        <v>14082</v>
      </c>
      <c r="E9" s="7">
        <v>16774</v>
      </c>
      <c r="F9" s="7">
        <v>2864</v>
      </c>
      <c r="G9" s="7">
        <v>1299</v>
      </c>
      <c r="H9" s="7">
        <v>737</v>
      </c>
      <c r="I9" s="7">
        <v>467</v>
      </c>
      <c r="J9" s="7">
        <v>307</v>
      </c>
      <c r="K9" s="7">
        <v>214</v>
      </c>
      <c r="L9" s="7">
        <v>175</v>
      </c>
      <c r="M9" s="7">
        <v>564</v>
      </c>
      <c r="N9" s="7">
        <v>287</v>
      </c>
      <c r="O9" s="7">
        <v>118</v>
      </c>
      <c r="P9" s="7">
        <v>88</v>
      </c>
      <c r="Q9" s="7">
        <v>29</v>
      </c>
      <c r="R9" s="7">
        <v>4</v>
      </c>
      <c r="S9" s="7">
        <v>1000</v>
      </c>
      <c r="T9" s="7">
        <v>1000</v>
      </c>
      <c r="U9" s="7">
        <v>50</v>
      </c>
      <c r="V9" s="7">
        <v>55.5</v>
      </c>
      <c r="W9" s="7">
        <v>50</v>
      </c>
      <c r="X9" s="7">
        <v>55.5</v>
      </c>
      <c r="Y9" s="7">
        <v>14</v>
      </c>
      <c r="Z9" s="7">
        <v>18</v>
      </c>
      <c r="AA9" s="7">
        <v>22</v>
      </c>
    </row>
    <row r="10" spans="2:27" ht="15.75" customHeight="1" x14ac:dyDescent="0.45">
      <c r="B10" s="131">
        <v>42771</v>
      </c>
      <c r="C10" s="132">
        <v>150</v>
      </c>
      <c r="D10" s="132">
        <v>14374</v>
      </c>
      <c r="E10" s="132">
        <v>16774</v>
      </c>
      <c r="F10" s="132">
        <v>2864</v>
      </c>
      <c r="G10" s="132">
        <v>1299</v>
      </c>
      <c r="H10" s="132">
        <v>737</v>
      </c>
      <c r="I10" s="132">
        <v>467</v>
      </c>
      <c r="J10" s="132">
        <v>307</v>
      </c>
      <c r="K10" s="132">
        <v>214</v>
      </c>
      <c r="L10" s="132">
        <v>175</v>
      </c>
      <c r="M10" s="132">
        <v>564</v>
      </c>
      <c r="N10" s="132">
        <v>287</v>
      </c>
      <c r="O10" s="132">
        <v>118</v>
      </c>
      <c r="P10" s="132">
        <v>88</v>
      </c>
      <c r="Q10" s="132">
        <v>29</v>
      </c>
      <c r="R10" s="132">
        <v>4</v>
      </c>
      <c r="S10" s="132">
        <v>1200</v>
      </c>
      <c r="T10" s="132">
        <v>1200</v>
      </c>
      <c r="U10" s="132">
        <v>60</v>
      </c>
      <c r="V10" s="132">
        <v>66.8</v>
      </c>
      <c r="W10" s="132">
        <v>60</v>
      </c>
      <c r="X10" s="132">
        <v>66.8</v>
      </c>
      <c r="Y10" s="132">
        <v>15</v>
      </c>
      <c r="Z10" s="132">
        <v>20</v>
      </c>
      <c r="AA10" s="132">
        <v>25</v>
      </c>
    </row>
    <row r="11" spans="2:27" ht="15.75" customHeight="1" x14ac:dyDescent="0.45">
      <c r="B11" s="95">
        <v>42778</v>
      </c>
      <c r="C11" s="7">
        <v>160</v>
      </c>
      <c r="D11" s="7">
        <v>14666</v>
      </c>
      <c r="E11" s="7">
        <v>16774</v>
      </c>
      <c r="F11" s="7">
        <v>2864</v>
      </c>
      <c r="G11" s="7">
        <v>1299</v>
      </c>
      <c r="H11" s="7">
        <v>737</v>
      </c>
      <c r="I11" s="7">
        <v>467</v>
      </c>
      <c r="J11" s="7">
        <v>307</v>
      </c>
      <c r="K11" s="7">
        <v>214</v>
      </c>
      <c r="L11" s="7">
        <v>175</v>
      </c>
      <c r="M11" s="7">
        <v>564</v>
      </c>
      <c r="N11" s="7">
        <v>287</v>
      </c>
      <c r="O11" s="7">
        <v>118</v>
      </c>
      <c r="P11" s="7">
        <v>88</v>
      </c>
      <c r="Q11" s="7">
        <v>29</v>
      </c>
      <c r="R11" s="7">
        <v>4</v>
      </c>
      <c r="S11" s="7">
        <v>1121.93333333333</v>
      </c>
      <c r="T11" s="7">
        <v>1121.93333333333</v>
      </c>
      <c r="U11" s="7">
        <v>70</v>
      </c>
      <c r="V11" s="7">
        <v>78.099999999999994</v>
      </c>
      <c r="W11" s="7">
        <v>70</v>
      </c>
      <c r="X11" s="7">
        <v>78.099999999999994</v>
      </c>
      <c r="Y11" s="7">
        <v>16</v>
      </c>
      <c r="Z11" s="7">
        <v>22</v>
      </c>
      <c r="AA11" s="7">
        <v>28</v>
      </c>
    </row>
    <row r="12" spans="2:27" ht="15.75" customHeight="1" x14ac:dyDescent="0.45">
      <c r="B12" s="131">
        <v>42785</v>
      </c>
      <c r="C12" s="132">
        <v>170</v>
      </c>
      <c r="D12" s="132">
        <v>14958</v>
      </c>
      <c r="E12" s="132">
        <v>16774</v>
      </c>
      <c r="F12" s="132">
        <v>2864</v>
      </c>
      <c r="G12" s="132">
        <v>1299</v>
      </c>
      <c r="H12" s="132">
        <v>737</v>
      </c>
      <c r="I12" s="132">
        <v>467</v>
      </c>
      <c r="J12" s="132">
        <v>307</v>
      </c>
      <c r="K12" s="132">
        <v>214</v>
      </c>
      <c r="L12" s="132">
        <v>175</v>
      </c>
      <c r="M12" s="132">
        <v>564</v>
      </c>
      <c r="N12" s="132">
        <v>287</v>
      </c>
      <c r="O12" s="132">
        <v>118</v>
      </c>
      <c r="P12" s="132">
        <v>88</v>
      </c>
      <c r="Q12" s="132">
        <v>29</v>
      </c>
      <c r="R12" s="132">
        <v>4</v>
      </c>
      <c r="S12" s="132">
        <v>1197.5333333333299</v>
      </c>
      <c r="T12" s="132">
        <v>1197.5333333333299</v>
      </c>
      <c r="U12" s="132">
        <v>80</v>
      </c>
      <c r="V12" s="132">
        <v>89.4</v>
      </c>
      <c r="W12" s="132">
        <v>80</v>
      </c>
      <c r="X12" s="132">
        <v>89.4</v>
      </c>
      <c r="Y12" s="132">
        <v>17</v>
      </c>
      <c r="Z12" s="132">
        <v>24</v>
      </c>
      <c r="AA12" s="132">
        <v>31</v>
      </c>
    </row>
    <row r="13" spans="2:27" ht="15.75" customHeight="1" x14ac:dyDescent="0.45">
      <c r="B13" s="95">
        <v>42792</v>
      </c>
      <c r="C13" s="7">
        <v>180</v>
      </c>
      <c r="D13" s="7">
        <v>15250</v>
      </c>
      <c r="E13" s="7">
        <v>16774</v>
      </c>
      <c r="F13" s="7">
        <v>2864</v>
      </c>
      <c r="G13" s="7">
        <v>1299</v>
      </c>
      <c r="H13" s="7">
        <v>737</v>
      </c>
      <c r="I13" s="7">
        <v>467</v>
      </c>
      <c r="J13" s="7">
        <v>307</v>
      </c>
      <c r="K13" s="7">
        <v>214</v>
      </c>
      <c r="L13" s="7">
        <v>175</v>
      </c>
      <c r="M13" s="7">
        <v>564</v>
      </c>
      <c r="N13" s="7">
        <v>287</v>
      </c>
      <c r="O13" s="7">
        <v>118</v>
      </c>
      <c r="P13" s="7">
        <v>88</v>
      </c>
      <c r="Q13" s="7">
        <v>29</v>
      </c>
      <c r="R13" s="7">
        <v>4</v>
      </c>
      <c r="S13" s="7">
        <v>1273.13333333333</v>
      </c>
      <c r="T13" s="7">
        <v>1273.13333333333</v>
      </c>
      <c r="U13" s="7">
        <v>90</v>
      </c>
      <c r="V13" s="7">
        <v>100.7</v>
      </c>
      <c r="W13" s="7">
        <v>90</v>
      </c>
      <c r="X13" s="7">
        <v>100.7</v>
      </c>
      <c r="Y13" s="7">
        <v>18</v>
      </c>
      <c r="Z13" s="7">
        <v>26</v>
      </c>
      <c r="AA13" s="7">
        <v>34</v>
      </c>
    </row>
    <row r="14" spans="2:27" ht="15.75" customHeight="1" x14ac:dyDescent="0.45">
      <c r="B14" s="131">
        <v>42799</v>
      </c>
      <c r="C14" s="132">
        <v>190</v>
      </c>
      <c r="D14" s="132">
        <v>15542</v>
      </c>
      <c r="E14" s="132">
        <v>16774</v>
      </c>
      <c r="F14" s="132">
        <v>2864</v>
      </c>
      <c r="G14" s="132">
        <v>1299</v>
      </c>
      <c r="H14" s="132">
        <v>737</v>
      </c>
      <c r="I14" s="132">
        <v>467</v>
      </c>
      <c r="J14" s="132">
        <v>307</v>
      </c>
      <c r="K14" s="132">
        <v>214</v>
      </c>
      <c r="L14" s="132">
        <v>175</v>
      </c>
      <c r="M14" s="132">
        <v>564</v>
      </c>
      <c r="N14" s="132">
        <v>287</v>
      </c>
      <c r="O14" s="132">
        <v>118</v>
      </c>
      <c r="P14" s="132">
        <v>88</v>
      </c>
      <c r="Q14" s="132">
        <v>29</v>
      </c>
      <c r="R14" s="132">
        <v>4</v>
      </c>
      <c r="S14" s="132">
        <v>1348.7333333333299</v>
      </c>
      <c r="T14" s="132">
        <v>1348.7333333333299</v>
      </c>
      <c r="U14" s="132">
        <v>100</v>
      </c>
      <c r="V14" s="132">
        <v>112</v>
      </c>
      <c r="W14" s="132">
        <v>100</v>
      </c>
      <c r="X14" s="132">
        <v>112</v>
      </c>
      <c r="Y14" s="132">
        <v>19</v>
      </c>
      <c r="Z14" s="132">
        <v>28</v>
      </c>
      <c r="AA14" s="132">
        <v>37</v>
      </c>
    </row>
    <row r="15" spans="2:27" ht="15.75" customHeight="1" x14ac:dyDescent="0.45">
      <c r="B15" s="95">
        <v>42806</v>
      </c>
      <c r="C15" s="7">
        <v>200</v>
      </c>
      <c r="D15" s="7">
        <v>15834</v>
      </c>
      <c r="E15" s="7">
        <v>16774</v>
      </c>
      <c r="F15" s="7">
        <v>2864</v>
      </c>
      <c r="G15" s="7">
        <v>1299</v>
      </c>
      <c r="H15" s="7">
        <v>737</v>
      </c>
      <c r="I15" s="7">
        <v>467</v>
      </c>
      <c r="J15" s="7">
        <v>307</v>
      </c>
      <c r="K15" s="7">
        <v>214</v>
      </c>
      <c r="L15" s="7">
        <v>175</v>
      </c>
      <c r="M15" s="7">
        <v>564</v>
      </c>
      <c r="N15" s="7">
        <v>287</v>
      </c>
      <c r="O15" s="7">
        <v>118</v>
      </c>
      <c r="P15" s="7">
        <v>88</v>
      </c>
      <c r="Q15" s="7">
        <v>29</v>
      </c>
      <c r="R15" s="7">
        <v>4</v>
      </c>
      <c r="S15" s="7">
        <v>1424.3333333333301</v>
      </c>
      <c r="T15" s="7">
        <v>1424.3333333333301</v>
      </c>
      <c r="U15" s="7">
        <v>110</v>
      </c>
      <c r="V15" s="7">
        <v>123.3</v>
      </c>
      <c r="W15" s="7">
        <v>110</v>
      </c>
      <c r="X15" s="7">
        <v>123.3</v>
      </c>
      <c r="Y15" s="7">
        <v>20</v>
      </c>
      <c r="Z15" s="7">
        <v>30</v>
      </c>
      <c r="AA15" s="7">
        <v>40</v>
      </c>
    </row>
    <row r="16" spans="2:27" ht="15.75" customHeight="1" x14ac:dyDescent="0.45">
      <c r="B16" s="131">
        <v>42813</v>
      </c>
      <c r="C16" s="132">
        <v>210</v>
      </c>
      <c r="D16" s="132">
        <v>16126</v>
      </c>
      <c r="E16" s="132">
        <v>16774</v>
      </c>
      <c r="F16" s="132">
        <v>2864</v>
      </c>
      <c r="G16" s="132">
        <v>1299</v>
      </c>
      <c r="H16" s="132">
        <v>737</v>
      </c>
      <c r="I16" s="132">
        <v>467</v>
      </c>
      <c r="J16" s="132">
        <v>307</v>
      </c>
      <c r="K16" s="132">
        <v>214</v>
      </c>
      <c r="L16" s="132">
        <v>175</v>
      </c>
      <c r="M16" s="132">
        <v>564</v>
      </c>
      <c r="N16" s="132">
        <v>287</v>
      </c>
      <c r="O16" s="132">
        <v>118</v>
      </c>
      <c r="P16" s="132">
        <v>88</v>
      </c>
      <c r="Q16" s="132">
        <v>29</v>
      </c>
      <c r="R16" s="132">
        <v>4</v>
      </c>
      <c r="S16" s="132">
        <v>1499.93333333333</v>
      </c>
      <c r="T16" s="132">
        <v>1499.93333333333</v>
      </c>
      <c r="U16" s="132">
        <v>120</v>
      </c>
      <c r="V16" s="132">
        <v>134.6</v>
      </c>
      <c r="W16" s="132">
        <v>120</v>
      </c>
      <c r="X16" s="132">
        <v>134.6</v>
      </c>
      <c r="Y16" s="132">
        <v>21</v>
      </c>
      <c r="Z16" s="132">
        <v>32</v>
      </c>
      <c r="AA16" s="132">
        <v>43</v>
      </c>
    </row>
    <row r="17" spans="2:27" ht="15.75" customHeight="1" x14ac:dyDescent="0.45">
      <c r="B17" s="95">
        <v>42820</v>
      </c>
      <c r="C17" s="7">
        <v>220</v>
      </c>
      <c r="D17" s="7">
        <v>16418</v>
      </c>
      <c r="E17" s="7">
        <v>16774</v>
      </c>
      <c r="F17" s="7">
        <v>2864</v>
      </c>
      <c r="G17" s="7">
        <v>1299</v>
      </c>
      <c r="H17" s="7">
        <v>737</v>
      </c>
      <c r="I17" s="7">
        <v>467</v>
      </c>
      <c r="J17" s="7">
        <v>307</v>
      </c>
      <c r="K17" s="7">
        <v>214</v>
      </c>
      <c r="L17" s="7">
        <v>175</v>
      </c>
      <c r="M17" s="7">
        <v>564</v>
      </c>
      <c r="N17" s="7">
        <v>287</v>
      </c>
      <c r="O17" s="7">
        <v>118</v>
      </c>
      <c r="P17" s="7">
        <v>88</v>
      </c>
      <c r="Q17" s="7">
        <v>29</v>
      </c>
      <c r="R17" s="7">
        <v>4</v>
      </c>
      <c r="S17" s="7">
        <v>1575.5333333333299</v>
      </c>
      <c r="T17" s="7">
        <v>1575.5333333333299</v>
      </c>
      <c r="U17" s="7">
        <v>130</v>
      </c>
      <c r="V17" s="7">
        <v>145.9</v>
      </c>
      <c r="W17" s="7">
        <v>130</v>
      </c>
      <c r="X17" s="7">
        <v>145.9</v>
      </c>
      <c r="Y17" s="7">
        <v>22</v>
      </c>
      <c r="Z17" s="7">
        <v>34</v>
      </c>
      <c r="AA17" s="7">
        <v>46</v>
      </c>
    </row>
    <row r="18" spans="2:27" ht="15.75" customHeight="1" x14ac:dyDescent="0.45">
      <c r="B18" s="131">
        <v>42827</v>
      </c>
      <c r="C18" s="132">
        <v>230</v>
      </c>
      <c r="D18" s="132">
        <v>16710</v>
      </c>
      <c r="E18" s="132">
        <v>16774</v>
      </c>
      <c r="F18" s="132">
        <v>2864</v>
      </c>
      <c r="G18" s="132">
        <v>1299</v>
      </c>
      <c r="H18" s="132">
        <v>737</v>
      </c>
      <c r="I18" s="132">
        <v>467</v>
      </c>
      <c r="J18" s="132">
        <v>307</v>
      </c>
      <c r="K18" s="132">
        <v>214</v>
      </c>
      <c r="L18" s="132">
        <v>175</v>
      </c>
      <c r="M18" s="132">
        <v>564</v>
      </c>
      <c r="N18" s="132">
        <v>287</v>
      </c>
      <c r="O18" s="132">
        <v>118</v>
      </c>
      <c r="P18" s="132">
        <v>88</v>
      </c>
      <c r="Q18" s="132">
        <v>29</v>
      </c>
      <c r="R18" s="132">
        <v>4</v>
      </c>
      <c r="S18" s="132">
        <v>1651.13333333333</v>
      </c>
      <c r="T18" s="132">
        <v>1651.13333333333</v>
      </c>
      <c r="U18" s="132">
        <v>140</v>
      </c>
      <c r="V18" s="132">
        <v>157.19999999999999</v>
      </c>
      <c r="W18" s="132">
        <v>140</v>
      </c>
      <c r="X18" s="132">
        <v>157.19999999999999</v>
      </c>
      <c r="Y18" s="132">
        <v>23</v>
      </c>
      <c r="Z18" s="132">
        <v>36</v>
      </c>
      <c r="AA18" s="132">
        <v>49</v>
      </c>
    </row>
    <row r="19" spans="2:27" ht="15.75" customHeight="1" x14ac:dyDescent="0.45">
      <c r="B19" s="95">
        <v>42834</v>
      </c>
      <c r="C19" s="7">
        <v>240</v>
      </c>
      <c r="D19" s="7">
        <v>17002</v>
      </c>
      <c r="E19" s="7">
        <v>16774</v>
      </c>
      <c r="F19" s="7">
        <v>2864</v>
      </c>
      <c r="G19" s="7">
        <v>1299</v>
      </c>
      <c r="H19" s="7">
        <v>737</v>
      </c>
      <c r="I19" s="7">
        <v>467</v>
      </c>
      <c r="J19" s="7">
        <v>307</v>
      </c>
      <c r="K19" s="7">
        <v>214</v>
      </c>
      <c r="L19" s="7">
        <v>175</v>
      </c>
      <c r="M19" s="7">
        <v>564</v>
      </c>
      <c r="N19" s="7">
        <v>287</v>
      </c>
      <c r="O19" s="7">
        <v>118</v>
      </c>
      <c r="P19" s="7">
        <v>88</v>
      </c>
      <c r="Q19" s="7">
        <v>29</v>
      </c>
      <c r="R19" s="7">
        <v>4</v>
      </c>
      <c r="S19" s="7">
        <v>1726.7333333333299</v>
      </c>
      <c r="T19" s="7">
        <v>1726.7333333333299</v>
      </c>
      <c r="U19" s="7">
        <v>150</v>
      </c>
      <c r="V19" s="7">
        <v>168.5</v>
      </c>
      <c r="W19" s="7">
        <v>150</v>
      </c>
      <c r="X19" s="7">
        <v>168.5</v>
      </c>
      <c r="Y19" s="7">
        <v>24</v>
      </c>
      <c r="Z19" s="7">
        <v>38</v>
      </c>
      <c r="AA19" s="7">
        <v>52</v>
      </c>
    </row>
    <row r="20" spans="2:27" ht="15.75" customHeight="1" x14ac:dyDescent="0.45">
      <c r="B20" s="131">
        <v>42841</v>
      </c>
      <c r="C20" s="132">
        <v>250</v>
      </c>
      <c r="D20" s="132">
        <v>17294</v>
      </c>
      <c r="E20" s="132">
        <v>16774</v>
      </c>
      <c r="F20" s="132">
        <v>2864</v>
      </c>
      <c r="G20" s="132">
        <v>1299</v>
      </c>
      <c r="H20" s="132">
        <v>737</v>
      </c>
      <c r="I20" s="132">
        <v>467</v>
      </c>
      <c r="J20" s="132">
        <v>307</v>
      </c>
      <c r="K20" s="132">
        <v>214</v>
      </c>
      <c r="L20" s="132">
        <v>175</v>
      </c>
      <c r="M20" s="132">
        <v>564</v>
      </c>
      <c r="N20" s="132">
        <v>287</v>
      </c>
      <c r="O20" s="132">
        <v>118</v>
      </c>
      <c r="P20" s="132">
        <v>88</v>
      </c>
      <c r="Q20" s="132">
        <v>29</v>
      </c>
      <c r="R20" s="132">
        <v>4</v>
      </c>
      <c r="S20" s="132">
        <v>1802.3333333333301</v>
      </c>
      <c r="T20" s="132">
        <v>1802.3333333333301</v>
      </c>
      <c r="U20" s="132">
        <v>160</v>
      </c>
      <c r="V20" s="132">
        <v>179.8</v>
      </c>
      <c r="W20" s="132">
        <v>160</v>
      </c>
      <c r="X20" s="132">
        <v>179.8</v>
      </c>
      <c r="Y20" s="132">
        <v>25</v>
      </c>
      <c r="Z20" s="132">
        <v>40</v>
      </c>
      <c r="AA20" s="132">
        <v>55</v>
      </c>
    </row>
    <row r="21" spans="2:27" ht="15.75" customHeight="1" x14ac:dyDescent="0.45">
      <c r="B21" s="95">
        <v>42848</v>
      </c>
      <c r="C21" s="7">
        <v>260</v>
      </c>
      <c r="D21" s="7">
        <v>17586</v>
      </c>
      <c r="E21" s="7">
        <v>16774</v>
      </c>
      <c r="F21" s="7">
        <v>2864</v>
      </c>
      <c r="G21" s="7">
        <v>1299</v>
      </c>
      <c r="H21" s="7">
        <v>737</v>
      </c>
      <c r="I21" s="7">
        <v>467</v>
      </c>
      <c r="J21" s="7">
        <v>307</v>
      </c>
      <c r="K21" s="7">
        <v>214</v>
      </c>
      <c r="L21" s="7">
        <v>175</v>
      </c>
      <c r="M21" s="7">
        <v>564</v>
      </c>
      <c r="N21" s="7">
        <v>287</v>
      </c>
      <c r="O21" s="7">
        <v>118</v>
      </c>
      <c r="P21" s="7">
        <v>88</v>
      </c>
      <c r="Q21" s="7">
        <v>29</v>
      </c>
      <c r="R21" s="7">
        <v>4</v>
      </c>
      <c r="S21" s="7">
        <v>1877.93333333333</v>
      </c>
      <c r="T21" s="7">
        <v>1877.93333333333</v>
      </c>
      <c r="U21" s="7">
        <v>170</v>
      </c>
      <c r="V21" s="7">
        <v>191.1</v>
      </c>
      <c r="W21" s="7">
        <v>170</v>
      </c>
      <c r="X21" s="7">
        <v>191.1</v>
      </c>
      <c r="Y21" s="7">
        <v>26</v>
      </c>
      <c r="Z21" s="7">
        <v>42</v>
      </c>
      <c r="AA21" s="7">
        <v>58</v>
      </c>
    </row>
    <row r="22" spans="2:27" ht="15.75" customHeight="1" x14ac:dyDescent="0.45">
      <c r="B22" s="131">
        <v>42855</v>
      </c>
      <c r="C22" s="132">
        <v>270</v>
      </c>
      <c r="D22" s="132">
        <v>17878</v>
      </c>
      <c r="E22" s="132">
        <v>16774</v>
      </c>
      <c r="F22" s="132">
        <v>2864</v>
      </c>
      <c r="G22" s="132">
        <v>1299</v>
      </c>
      <c r="H22" s="132">
        <v>737</v>
      </c>
      <c r="I22" s="132">
        <v>467</v>
      </c>
      <c r="J22" s="132">
        <v>307</v>
      </c>
      <c r="K22" s="132">
        <v>214</v>
      </c>
      <c r="L22" s="132">
        <v>175</v>
      </c>
      <c r="M22" s="132">
        <v>564</v>
      </c>
      <c r="N22" s="132">
        <v>287</v>
      </c>
      <c r="O22" s="132">
        <v>118</v>
      </c>
      <c r="P22" s="132">
        <v>88</v>
      </c>
      <c r="Q22" s="132">
        <v>29</v>
      </c>
      <c r="R22" s="132">
        <v>4</v>
      </c>
      <c r="S22" s="132">
        <v>1953.5333333333299</v>
      </c>
      <c r="T22" s="132">
        <v>1953.5333333333299</v>
      </c>
      <c r="U22" s="132">
        <v>180</v>
      </c>
      <c r="V22" s="132">
        <v>202.4</v>
      </c>
      <c r="W22" s="132">
        <v>180</v>
      </c>
      <c r="X22" s="132">
        <v>202.4</v>
      </c>
      <c r="Y22" s="132">
        <v>27</v>
      </c>
      <c r="Z22" s="132">
        <v>44</v>
      </c>
      <c r="AA22" s="132">
        <v>61</v>
      </c>
    </row>
    <row r="23" spans="2:27" ht="15.75" customHeight="1" x14ac:dyDescent="0.45">
      <c r="B23" s="95">
        <v>42862</v>
      </c>
      <c r="C23" s="7">
        <v>280</v>
      </c>
      <c r="D23" s="7">
        <v>18170</v>
      </c>
      <c r="E23" s="7">
        <v>16774</v>
      </c>
      <c r="F23" s="7">
        <v>2864</v>
      </c>
      <c r="G23" s="7">
        <v>1299</v>
      </c>
      <c r="H23" s="7">
        <v>737</v>
      </c>
      <c r="I23" s="7">
        <v>467</v>
      </c>
      <c r="J23" s="7">
        <v>307</v>
      </c>
      <c r="K23" s="7">
        <v>214</v>
      </c>
      <c r="L23" s="7">
        <v>175</v>
      </c>
      <c r="M23" s="7">
        <v>564</v>
      </c>
      <c r="N23" s="7">
        <v>287</v>
      </c>
      <c r="O23" s="7">
        <v>118</v>
      </c>
      <c r="P23" s="7">
        <v>88</v>
      </c>
      <c r="Q23" s="7">
        <v>29</v>
      </c>
      <c r="R23" s="7">
        <v>4</v>
      </c>
      <c r="S23" s="7">
        <v>2029.13333333333</v>
      </c>
      <c r="T23" s="7">
        <v>2029.13333333333</v>
      </c>
      <c r="U23" s="7">
        <v>190</v>
      </c>
      <c r="V23" s="7">
        <v>213.7</v>
      </c>
      <c r="W23" s="7">
        <v>190</v>
      </c>
      <c r="X23" s="7">
        <v>213.7</v>
      </c>
      <c r="Y23" s="7">
        <v>28</v>
      </c>
      <c r="Z23" s="7">
        <v>46</v>
      </c>
      <c r="AA23" s="7">
        <v>64</v>
      </c>
    </row>
    <row r="24" spans="2:27" ht="15.75" customHeight="1" x14ac:dyDescent="0.45">
      <c r="B24" s="131">
        <v>42869</v>
      </c>
      <c r="C24" s="132">
        <v>290</v>
      </c>
      <c r="D24" s="132">
        <v>18462</v>
      </c>
      <c r="E24" s="132">
        <v>16774</v>
      </c>
      <c r="F24" s="132">
        <v>2864</v>
      </c>
      <c r="G24" s="132">
        <v>1299</v>
      </c>
      <c r="H24" s="132">
        <v>737</v>
      </c>
      <c r="I24" s="132">
        <v>467</v>
      </c>
      <c r="J24" s="132">
        <v>307</v>
      </c>
      <c r="K24" s="132">
        <v>214</v>
      </c>
      <c r="L24" s="132">
        <v>175</v>
      </c>
      <c r="M24" s="132">
        <v>564</v>
      </c>
      <c r="N24" s="132">
        <v>287</v>
      </c>
      <c r="O24" s="132">
        <v>118</v>
      </c>
      <c r="P24" s="132">
        <v>88</v>
      </c>
      <c r="Q24" s="132">
        <v>29</v>
      </c>
      <c r="R24" s="132">
        <v>4</v>
      </c>
      <c r="S24" s="132">
        <v>2104.7333333333299</v>
      </c>
      <c r="T24" s="132">
        <v>2104.7333333333299</v>
      </c>
      <c r="U24" s="132">
        <v>200</v>
      </c>
      <c r="V24" s="132">
        <v>225</v>
      </c>
      <c r="W24" s="132">
        <v>200</v>
      </c>
      <c r="X24" s="132">
        <v>225</v>
      </c>
      <c r="Y24" s="132">
        <v>29</v>
      </c>
      <c r="Z24" s="132">
        <v>48</v>
      </c>
      <c r="AA24" s="132">
        <v>67</v>
      </c>
    </row>
    <row r="25" spans="2:27" ht="15.75" customHeight="1" x14ac:dyDescent="0.45">
      <c r="B25" s="95">
        <v>42876</v>
      </c>
      <c r="C25" s="7">
        <v>300</v>
      </c>
      <c r="D25" s="7">
        <v>18754</v>
      </c>
      <c r="E25" s="7">
        <v>16774</v>
      </c>
      <c r="F25" s="7">
        <v>2864</v>
      </c>
      <c r="G25" s="7">
        <v>1299</v>
      </c>
      <c r="H25" s="7">
        <v>737</v>
      </c>
      <c r="I25" s="7">
        <v>467</v>
      </c>
      <c r="J25" s="7">
        <v>307</v>
      </c>
      <c r="K25" s="7">
        <v>214</v>
      </c>
      <c r="L25" s="7">
        <v>175</v>
      </c>
      <c r="M25" s="7">
        <v>564</v>
      </c>
      <c r="N25" s="7">
        <v>287</v>
      </c>
      <c r="O25" s="7">
        <v>118</v>
      </c>
      <c r="P25" s="7">
        <v>88</v>
      </c>
      <c r="Q25" s="7">
        <v>29</v>
      </c>
      <c r="R25" s="7">
        <v>4</v>
      </c>
      <c r="S25" s="7">
        <v>2180.3333333333298</v>
      </c>
      <c r="T25" s="7">
        <v>2180.3333333333298</v>
      </c>
      <c r="U25" s="7">
        <v>210</v>
      </c>
      <c r="V25" s="7">
        <v>236.3</v>
      </c>
      <c r="W25" s="7">
        <v>210</v>
      </c>
      <c r="X25" s="7">
        <v>236.3</v>
      </c>
      <c r="Y25" s="7">
        <v>30</v>
      </c>
      <c r="Z25" s="7">
        <v>50</v>
      </c>
      <c r="AA25" s="7">
        <v>70</v>
      </c>
    </row>
    <row r="26" spans="2:27" ht="15.75" customHeight="1" x14ac:dyDescent="0.45">
      <c r="B26" s="131">
        <v>42883</v>
      </c>
      <c r="C26" s="132">
        <v>310</v>
      </c>
      <c r="D26" s="132">
        <v>19046</v>
      </c>
      <c r="E26" s="132">
        <v>16774</v>
      </c>
      <c r="F26" s="132">
        <v>2864</v>
      </c>
      <c r="G26" s="132">
        <v>1299</v>
      </c>
      <c r="H26" s="132">
        <v>737</v>
      </c>
      <c r="I26" s="132">
        <v>467</v>
      </c>
      <c r="J26" s="132">
        <v>307</v>
      </c>
      <c r="K26" s="132">
        <v>214</v>
      </c>
      <c r="L26" s="132">
        <v>175</v>
      </c>
      <c r="M26" s="132">
        <v>564</v>
      </c>
      <c r="N26" s="132">
        <v>287</v>
      </c>
      <c r="O26" s="132">
        <v>118</v>
      </c>
      <c r="P26" s="132">
        <v>88</v>
      </c>
      <c r="Q26" s="132">
        <v>29</v>
      </c>
      <c r="R26" s="132">
        <v>4</v>
      </c>
      <c r="S26" s="132">
        <v>2255.9333333333302</v>
      </c>
      <c r="T26" s="132">
        <v>2255.9333333333302</v>
      </c>
      <c r="U26" s="132">
        <v>220</v>
      </c>
      <c r="V26" s="132">
        <v>247.6</v>
      </c>
      <c r="W26" s="132">
        <v>220</v>
      </c>
      <c r="X26" s="132">
        <v>247.6</v>
      </c>
      <c r="Y26" s="132">
        <v>31</v>
      </c>
      <c r="Z26" s="132">
        <v>52</v>
      </c>
      <c r="AA26" s="132">
        <v>73</v>
      </c>
    </row>
    <row r="27" spans="2:27" ht="15.75" customHeight="1" x14ac:dyDescent="0.45">
      <c r="B27" s="95">
        <v>42890</v>
      </c>
      <c r="C27" s="7">
        <v>320</v>
      </c>
      <c r="D27" s="7">
        <v>19338</v>
      </c>
      <c r="E27" s="7">
        <v>16774</v>
      </c>
      <c r="F27" s="7">
        <v>2864</v>
      </c>
      <c r="G27" s="7">
        <v>1299</v>
      </c>
      <c r="H27" s="7">
        <v>737</v>
      </c>
      <c r="I27" s="7">
        <v>467</v>
      </c>
      <c r="J27" s="7">
        <v>307</v>
      </c>
      <c r="K27" s="7">
        <v>214</v>
      </c>
      <c r="L27" s="7">
        <v>175</v>
      </c>
      <c r="M27" s="7">
        <v>564</v>
      </c>
      <c r="N27" s="7">
        <v>287</v>
      </c>
      <c r="O27" s="7">
        <v>118</v>
      </c>
      <c r="P27" s="7">
        <v>88</v>
      </c>
      <c r="Q27" s="7">
        <v>29</v>
      </c>
      <c r="R27" s="7">
        <v>4</v>
      </c>
      <c r="S27" s="7">
        <v>2331.5333333333301</v>
      </c>
      <c r="T27" s="7">
        <v>2331.5333333333301</v>
      </c>
      <c r="U27" s="7">
        <v>230</v>
      </c>
      <c r="V27" s="7">
        <v>258.89999999999998</v>
      </c>
      <c r="W27" s="7">
        <v>230</v>
      </c>
      <c r="X27" s="7">
        <v>258.89999999999998</v>
      </c>
      <c r="Y27" s="7">
        <v>32</v>
      </c>
      <c r="Z27" s="7">
        <v>54</v>
      </c>
      <c r="AA27" s="7">
        <v>76</v>
      </c>
    </row>
    <row r="28" spans="2:27" ht="15.75" customHeight="1" x14ac:dyDescent="0.45">
      <c r="B28" s="131">
        <v>42897</v>
      </c>
      <c r="C28" s="132">
        <v>330</v>
      </c>
      <c r="D28" s="132">
        <v>19630</v>
      </c>
      <c r="E28" s="132">
        <v>16774</v>
      </c>
      <c r="F28" s="132">
        <v>2864</v>
      </c>
      <c r="G28" s="132">
        <v>1299</v>
      </c>
      <c r="H28" s="132">
        <v>737</v>
      </c>
      <c r="I28" s="132">
        <v>467</v>
      </c>
      <c r="J28" s="132">
        <v>307</v>
      </c>
      <c r="K28" s="132">
        <v>214</v>
      </c>
      <c r="L28" s="132">
        <v>175</v>
      </c>
      <c r="M28" s="132">
        <v>564</v>
      </c>
      <c r="N28" s="132">
        <v>287</v>
      </c>
      <c r="O28" s="132">
        <v>118</v>
      </c>
      <c r="P28" s="132">
        <v>88</v>
      </c>
      <c r="Q28" s="132">
        <v>29</v>
      </c>
      <c r="R28" s="132">
        <v>4</v>
      </c>
      <c r="S28" s="132">
        <v>2407.13333333333</v>
      </c>
      <c r="T28" s="132">
        <v>2407.13333333333</v>
      </c>
      <c r="U28" s="132">
        <v>240</v>
      </c>
      <c r="V28" s="132">
        <v>270.2</v>
      </c>
      <c r="W28" s="132">
        <v>240</v>
      </c>
      <c r="X28" s="132">
        <v>270.2</v>
      </c>
      <c r="Y28" s="132">
        <v>33</v>
      </c>
      <c r="Z28" s="132">
        <v>56</v>
      </c>
      <c r="AA28" s="132">
        <v>79</v>
      </c>
    </row>
    <row r="29" spans="2:27" ht="15.75" customHeight="1" x14ac:dyDescent="0.45">
      <c r="B29" s="95">
        <v>42904</v>
      </c>
      <c r="C29" s="7">
        <v>340</v>
      </c>
      <c r="D29" s="7">
        <v>19922</v>
      </c>
      <c r="E29" s="7">
        <v>16774</v>
      </c>
      <c r="F29" s="7">
        <v>2864</v>
      </c>
      <c r="G29" s="7">
        <v>1299</v>
      </c>
      <c r="H29" s="7">
        <v>737</v>
      </c>
      <c r="I29" s="7">
        <v>467</v>
      </c>
      <c r="J29" s="7">
        <v>307</v>
      </c>
      <c r="K29" s="7">
        <v>214</v>
      </c>
      <c r="L29" s="7">
        <v>175</v>
      </c>
      <c r="M29" s="7">
        <v>564</v>
      </c>
      <c r="N29" s="7">
        <v>287</v>
      </c>
      <c r="O29" s="7">
        <v>118</v>
      </c>
      <c r="P29" s="7">
        <v>88</v>
      </c>
      <c r="Q29" s="7">
        <v>29</v>
      </c>
      <c r="R29" s="7">
        <v>4</v>
      </c>
      <c r="S29" s="7">
        <v>2482.7333333333299</v>
      </c>
      <c r="T29" s="7">
        <v>2482.7333333333299</v>
      </c>
      <c r="U29" s="7">
        <v>250</v>
      </c>
      <c r="V29" s="7">
        <v>281.5</v>
      </c>
      <c r="W29" s="7">
        <v>250</v>
      </c>
      <c r="X29" s="7">
        <v>281.5</v>
      </c>
      <c r="Y29" s="7">
        <v>34</v>
      </c>
      <c r="Z29" s="7">
        <v>58</v>
      </c>
      <c r="AA29" s="7">
        <v>82</v>
      </c>
    </row>
    <row r="30" spans="2:27" ht="15.75" customHeight="1" x14ac:dyDescent="0.45">
      <c r="B30" s="131">
        <v>42911</v>
      </c>
      <c r="C30" s="132">
        <v>350</v>
      </c>
      <c r="D30" s="132">
        <v>20214</v>
      </c>
      <c r="E30" s="132">
        <v>16774</v>
      </c>
      <c r="F30" s="132">
        <v>2864</v>
      </c>
      <c r="G30" s="132">
        <v>1299</v>
      </c>
      <c r="H30" s="132">
        <v>737</v>
      </c>
      <c r="I30" s="132">
        <v>467</v>
      </c>
      <c r="J30" s="132">
        <v>307</v>
      </c>
      <c r="K30" s="132">
        <v>214</v>
      </c>
      <c r="L30" s="132">
        <v>175</v>
      </c>
      <c r="M30" s="132">
        <v>564</v>
      </c>
      <c r="N30" s="132">
        <v>287</v>
      </c>
      <c r="O30" s="132">
        <v>118</v>
      </c>
      <c r="P30" s="132">
        <v>88</v>
      </c>
      <c r="Q30" s="132">
        <v>29</v>
      </c>
      <c r="R30" s="132">
        <v>4</v>
      </c>
      <c r="S30" s="132">
        <v>2558.3333333333298</v>
      </c>
      <c r="T30" s="132">
        <v>2558.3333333333298</v>
      </c>
      <c r="U30" s="132">
        <v>260</v>
      </c>
      <c r="V30" s="132">
        <v>292.8</v>
      </c>
      <c r="W30" s="132">
        <v>260</v>
      </c>
      <c r="X30" s="132">
        <v>292.8</v>
      </c>
      <c r="Y30" s="132">
        <v>35</v>
      </c>
      <c r="Z30" s="132">
        <v>60</v>
      </c>
      <c r="AA30" s="132">
        <v>85</v>
      </c>
    </row>
    <row r="31" spans="2:27" ht="15.75" customHeight="1" x14ac:dyDescent="0.45">
      <c r="B31" s="95">
        <v>42918</v>
      </c>
      <c r="C31" s="7">
        <v>360</v>
      </c>
      <c r="D31" s="7">
        <v>20506</v>
      </c>
      <c r="E31" s="7">
        <v>16774</v>
      </c>
      <c r="F31" s="7">
        <v>2864</v>
      </c>
      <c r="G31" s="7">
        <v>1299</v>
      </c>
      <c r="H31" s="7">
        <v>737</v>
      </c>
      <c r="I31" s="7">
        <v>467</v>
      </c>
      <c r="J31" s="7">
        <v>307</v>
      </c>
      <c r="K31" s="7">
        <v>214</v>
      </c>
      <c r="L31" s="7">
        <v>175</v>
      </c>
      <c r="M31" s="7">
        <v>564</v>
      </c>
      <c r="N31" s="7">
        <v>287</v>
      </c>
      <c r="O31" s="7">
        <v>118</v>
      </c>
      <c r="P31" s="7">
        <v>88</v>
      </c>
      <c r="Q31" s="7">
        <v>29</v>
      </c>
      <c r="R31" s="7">
        <v>4</v>
      </c>
      <c r="S31" s="7">
        <v>2633.9333333333302</v>
      </c>
      <c r="T31" s="7">
        <v>2633.9333333333302</v>
      </c>
      <c r="U31" s="7">
        <v>270</v>
      </c>
      <c r="V31" s="7">
        <v>304.10000000000002</v>
      </c>
      <c r="W31" s="7">
        <v>270</v>
      </c>
      <c r="X31" s="7">
        <v>304.10000000000002</v>
      </c>
      <c r="Y31" s="7">
        <v>36</v>
      </c>
      <c r="Z31" s="7">
        <v>62</v>
      </c>
      <c r="AA31" s="7">
        <v>88</v>
      </c>
    </row>
    <row r="32" spans="2:27" ht="15.75" customHeight="1" x14ac:dyDescent="0.45">
      <c r="B32" s="131">
        <v>42925</v>
      </c>
      <c r="C32" s="132">
        <v>370</v>
      </c>
      <c r="D32" s="132">
        <v>20798</v>
      </c>
      <c r="E32" s="132">
        <v>16774</v>
      </c>
      <c r="F32" s="132">
        <v>2864</v>
      </c>
      <c r="G32" s="132">
        <v>1299</v>
      </c>
      <c r="H32" s="132">
        <v>737</v>
      </c>
      <c r="I32" s="132">
        <v>467</v>
      </c>
      <c r="J32" s="132">
        <v>307</v>
      </c>
      <c r="K32" s="132">
        <v>214</v>
      </c>
      <c r="L32" s="132">
        <v>175</v>
      </c>
      <c r="M32" s="132">
        <v>564</v>
      </c>
      <c r="N32" s="132">
        <v>287</v>
      </c>
      <c r="O32" s="132">
        <v>118</v>
      </c>
      <c r="P32" s="132">
        <v>88</v>
      </c>
      <c r="Q32" s="132">
        <v>29</v>
      </c>
      <c r="R32" s="132">
        <v>4</v>
      </c>
      <c r="S32" s="132">
        <v>2709.5333333333301</v>
      </c>
      <c r="T32" s="132">
        <v>2709.5333333333301</v>
      </c>
      <c r="U32" s="132">
        <v>280</v>
      </c>
      <c r="V32" s="132">
        <v>315.39999999999998</v>
      </c>
      <c r="W32" s="132">
        <v>280</v>
      </c>
      <c r="X32" s="132">
        <v>315.39999999999998</v>
      </c>
      <c r="Y32" s="132">
        <v>37</v>
      </c>
      <c r="Z32" s="132">
        <v>64</v>
      </c>
      <c r="AA32" s="132">
        <v>91</v>
      </c>
    </row>
    <row r="33" spans="2:27" ht="15.75" customHeight="1" x14ac:dyDescent="0.45">
      <c r="B33" s="95">
        <v>42932</v>
      </c>
      <c r="C33" s="7">
        <v>380</v>
      </c>
      <c r="D33" s="7">
        <v>21090</v>
      </c>
      <c r="E33" s="7">
        <v>16774</v>
      </c>
      <c r="F33" s="7">
        <v>2864</v>
      </c>
      <c r="G33" s="7">
        <v>1299</v>
      </c>
      <c r="H33" s="7">
        <v>737</v>
      </c>
      <c r="I33" s="7">
        <v>467</v>
      </c>
      <c r="J33" s="7">
        <v>307</v>
      </c>
      <c r="K33" s="7">
        <v>214</v>
      </c>
      <c r="L33" s="7">
        <v>175</v>
      </c>
      <c r="M33" s="7">
        <v>564</v>
      </c>
      <c r="N33" s="7">
        <v>287</v>
      </c>
      <c r="O33" s="7">
        <v>118</v>
      </c>
      <c r="P33" s="7">
        <v>88</v>
      </c>
      <c r="Q33" s="7">
        <v>29</v>
      </c>
      <c r="R33" s="7">
        <v>4</v>
      </c>
      <c r="S33" s="7">
        <v>2785.13333333333</v>
      </c>
      <c r="T33" s="7">
        <v>2785.13333333333</v>
      </c>
      <c r="U33" s="7">
        <v>290</v>
      </c>
      <c r="V33" s="7">
        <v>326.7</v>
      </c>
      <c r="W33" s="7">
        <v>290</v>
      </c>
      <c r="X33" s="7">
        <v>326.7</v>
      </c>
      <c r="Y33" s="7">
        <v>38</v>
      </c>
      <c r="Z33" s="7">
        <v>66</v>
      </c>
      <c r="AA33" s="7">
        <v>94</v>
      </c>
    </row>
    <row r="34" spans="2:27" ht="15.75" customHeight="1" x14ac:dyDescent="0.45">
      <c r="B34" s="131">
        <v>42939</v>
      </c>
      <c r="C34" s="132">
        <v>390</v>
      </c>
      <c r="D34" s="132">
        <v>21382</v>
      </c>
      <c r="E34" s="132">
        <v>16774</v>
      </c>
      <c r="F34" s="132">
        <v>2864</v>
      </c>
      <c r="G34" s="132">
        <v>1299</v>
      </c>
      <c r="H34" s="132">
        <v>737</v>
      </c>
      <c r="I34" s="132">
        <v>467</v>
      </c>
      <c r="J34" s="132">
        <v>307</v>
      </c>
      <c r="K34" s="132">
        <v>214</v>
      </c>
      <c r="L34" s="132">
        <v>175</v>
      </c>
      <c r="M34" s="132">
        <v>564</v>
      </c>
      <c r="N34" s="132">
        <v>287</v>
      </c>
      <c r="O34" s="132">
        <v>118</v>
      </c>
      <c r="P34" s="132">
        <v>88</v>
      </c>
      <c r="Q34" s="132">
        <v>29</v>
      </c>
      <c r="R34" s="132">
        <v>4</v>
      </c>
      <c r="S34" s="132">
        <v>2860.7333333333299</v>
      </c>
      <c r="T34" s="132">
        <v>2860.7333333333299</v>
      </c>
      <c r="U34" s="132">
        <v>300</v>
      </c>
      <c r="V34" s="132">
        <v>338</v>
      </c>
      <c r="W34" s="132">
        <v>300</v>
      </c>
      <c r="X34" s="132">
        <v>338</v>
      </c>
      <c r="Y34" s="132">
        <v>39</v>
      </c>
      <c r="Z34" s="132">
        <v>68</v>
      </c>
      <c r="AA34" s="132">
        <v>97</v>
      </c>
    </row>
    <row r="35" spans="2:27" ht="15.75" customHeight="1" x14ac:dyDescent="0.45">
      <c r="B35" s="95">
        <v>42946</v>
      </c>
      <c r="C35" s="7">
        <v>400</v>
      </c>
      <c r="D35" s="7">
        <v>21674</v>
      </c>
      <c r="E35" s="7">
        <v>16774</v>
      </c>
      <c r="F35" s="7">
        <v>2864</v>
      </c>
      <c r="G35" s="7">
        <v>1299</v>
      </c>
      <c r="H35" s="7">
        <v>737</v>
      </c>
      <c r="I35" s="7">
        <v>467</v>
      </c>
      <c r="J35" s="7">
        <v>307</v>
      </c>
      <c r="K35" s="7">
        <v>214</v>
      </c>
      <c r="L35" s="7">
        <v>175</v>
      </c>
      <c r="M35" s="7">
        <v>564</v>
      </c>
      <c r="N35" s="7">
        <v>287</v>
      </c>
      <c r="O35" s="7">
        <v>118</v>
      </c>
      <c r="P35" s="7">
        <v>88</v>
      </c>
      <c r="Q35" s="7">
        <v>29</v>
      </c>
      <c r="R35" s="7">
        <v>4</v>
      </c>
      <c r="S35" s="7">
        <v>2936.3333333333298</v>
      </c>
      <c r="T35" s="7">
        <v>2936.3333333333298</v>
      </c>
      <c r="U35" s="7">
        <v>310</v>
      </c>
      <c r="V35" s="7">
        <v>349.3</v>
      </c>
      <c r="W35" s="7">
        <v>310</v>
      </c>
      <c r="X35" s="7">
        <v>349.3</v>
      </c>
      <c r="Y35" s="7">
        <v>40</v>
      </c>
      <c r="Z35" s="7">
        <v>70</v>
      </c>
      <c r="AA35" s="7">
        <v>100</v>
      </c>
    </row>
    <row r="36" spans="2:27" ht="15.75" customHeight="1" x14ac:dyDescent="0.45">
      <c r="B36" s="131">
        <v>42953</v>
      </c>
      <c r="C36" s="132">
        <v>410</v>
      </c>
      <c r="D36" s="132">
        <v>21966</v>
      </c>
      <c r="E36" s="132">
        <v>16774</v>
      </c>
      <c r="F36" s="132">
        <v>2864</v>
      </c>
      <c r="G36" s="132">
        <v>1299</v>
      </c>
      <c r="H36" s="132">
        <v>737</v>
      </c>
      <c r="I36" s="132">
        <v>467</v>
      </c>
      <c r="J36" s="132">
        <v>307</v>
      </c>
      <c r="K36" s="132">
        <v>214</v>
      </c>
      <c r="L36" s="132">
        <v>175</v>
      </c>
      <c r="M36" s="132">
        <v>564</v>
      </c>
      <c r="N36" s="132">
        <v>287</v>
      </c>
      <c r="O36" s="132">
        <v>118</v>
      </c>
      <c r="P36" s="132">
        <v>88</v>
      </c>
      <c r="Q36" s="132">
        <v>29</v>
      </c>
      <c r="R36" s="132">
        <v>4</v>
      </c>
      <c r="S36" s="132">
        <v>3011.9333333333302</v>
      </c>
      <c r="T36" s="132">
        <v>3011.9333333333302</v>
      </c>
      <c r="U36" s="132">
        <v>320</v>
      </c>
      <c r="V36" s="132">
        <v>360.6</v>
      </c>
      <c r="W36" s="132">
        <v>320</v>
      </c>
      <c r="X36" s="132">
        <v>360.6</v>
      </c>
      <c r="Y36" s="132">
        <v>41</v>
      </c>
      <c r="Z36" s="132">
        <v>72</v>
      </c>
      <c r="AA36" s="132">
        <v>103</v>
      </c>
    </row>
    <row r="37" spans="2:27" ht="15.75" customHeight="1" x14ac:dyDescent="0.45">
      <c r="B37" s="95">
        <v>42960</v>
      </c>
      <c r="C37" s="7">
        <v>420</v>
      </c>
      <c r="D37" s="7">
        <v>22258</v>
      </c>
      <c r="E37" s="7">
        <v>16774</v>
      </c>
      <c r="F37" s="7">
        <v>2864</v>
      </c>
      <c r="G37" s="7">
        <v>1299</v>
      </c>
      <c r="H37" s="7">
        <v>737</v>
      </c>
      <c r="I37" s="7">
        <v>467</v>
      </c>
      <c r="J37" s="7">
        <v>307</v>
      </c>
      <c r="K37" s="7">
        <v>214</v>
      </c>
      <c r="L37" s="7">
        <v>175</v>
      </c>
      <c r="M37" s="7">
        <v>564</v>
      </c>
      <c r="N37" s="7">
        <v>287</v>
      </c>
      <c r="O37" s="7">
        <v>118</v>
      </c>
      <c r="P37" s="7">
        <v>88</v>
      </c>
      <c r="Q37" s="7">
        <v>29</v>
      </c>
      <c r="R37" s="7">
        <v>4</v>
      </c>
      <c r="S37" s="7">
        <v>3087.5333333333301</v>
      </c>
      <c r="T37" s="7">
        <v>3087.5333333333301</v>
      </c>
      <c r="U37" s="7">
        <v>330</v>
      </c>
      <c r="V37" s="7">
        <v>371.9</v>
      </c>
      <c r="W37" s="7">
        <v>330</v>
      </c>
      <c r="X37" s="7">
        <v>371.9</v>
      </c>
      <c r="Y37" s="7">
        <v>42</v>
      </c>
      <c r="Z37" s="7">
        <v>74</v>
      </c>
      <c r="AA37" s="7">
        <v>106</v>
      </c>
    </row>
    <row r="38" spans="2:27" ht="15.75" customHeight="1" x14ac:dyDescent="0.45">
      <c r="B38" s="131">
        <v>42967</v>
      </c>
      <c r="C38" s="132">
        <v>430</v>
      </c>
      <c r="D38" s="132">
        <v>22550</v>
      </c>
      <c r="E38" s="132">
        <v>16774</v>
      </c>
      <c r="F38" s="132">
        <v>2864</v>
      </c>
      <c r="G38" s="132">
        <v>1299</v>
      </c>
      <c r="H38" s="132">
        <v>737</v>
      </c>
      <c r="I38" s="132">
        <v>467</v>
      </c>
      <c r="J38" s="132">
        <v>307</v>
      </c>
      <c r="K38" s="132">
        <v>214</v>
      </c>
      <c r="L38" s="132">
        <v>175</v>
      </c>
      <c r="M38" s="132">
        <v>564</v>
      </c>
      <c r="N38" s="132">
        <v>287</v>
      </c>
      <c r="O38" s="132">
        <v>118</v>
      </c>
      <c r="P38" s="132">
        <v>88</v>
      </c>
      <c r="Q38" s="132">
        <v>29</v>
      </c>
      <c r="R38" s="132">
        <v>4</v>
      </c>
      <c r="S38" s="132">
        <v>3163.13333333333</v>
      </c>
      <c r="T38" s="132">
        <v>3163.13333333333</v>
      </c>
      <c r="U38" s="132">
        <v>340</v>
      </c>
      <c r="V38" s="132">
        <v>383.2</v>
      </c>
      <c r="W38" s="132">
        <v>340</v>
      </c>
      <c r="X38" s="132">
        <v>383.2</v>
      </c>
      <c r="Y38" s="132">
        <v>43</v>
      </c>
      <c r="Z38" s="132">
        <v>76</v>
      </c>
      <c r="AA38" s="132">
        <v>109</v>
      </c>
    </row>
    <row r="39" spans="2:27" ht="15.75" customHeight="1" x14ac:dyDescent="0.45">
      <c r="B39" s="95">
        <v>42974</v>
      </c>
      <c r="C39" s="7">
        <v>440</v>
      </c>
      <c r="D39" s="7">
        <v>22842</v>
      </c>
      <c r="E39" s="7">
        <v>16774</v>
      </c>
      <c r="F39" s="7">
        <v>2864</v>
      </c>
      <c r="G39" s="7">
        <v>1299</v>
      </c>
      <c r="H39" s="7">
        <v>737</v>
      </c>
      <c r="I39" s="7">
        <v>467</v>
      </c>
      <c r="J39" s="7">
        <v>307</v>
      </c>
      <c r="K39" s="7">
        <v>214</v>
      </c>
      <c r="L39" s="7">
        <v>175</v>
      </c>
      <c r="M39" s="7">
        <v>564</v>
      </c>
      <c r="N39" s="7">
        <v>287</v>
      </c>
      <c r="O39" s="7">
        <v>118</v>
      </c>
      <c r="P39" s="7">
        <v>88</v>
      </c>
      <c r="Q39" s="7">
        <v>29</v>
      </c>
      <c r="R39" s="7">
        <v>4</v>
      </c>
      <c r="S39" s="7">
        <v>3238.7333333333299</v>
      </c>
      <c r="T39" s="7">
        <v>3238.7333333333299</v>
      </c>
      <c r="U39" s="7">
        <v>350</v>
      </c>
      <c r="V39" s="7">
        <v>394.5</v>
      </c>
      <c r="W39" s="7">
        <v>350</v>
      </c>
      <c r="X39" s="7">
        <v>394.5</v>
      </c>
      <c r="Y39" s="7">
        <v>44</v>
      </c>
      <c r="Z39" s="7">
        <v>78</v>
      </c>
      <c r="AA39" s="7">
        <v>112</v>
      </c>
    </row>
    <row r="40" spans="2:27" ht="15.75" customHeight="1" x14ac:dyDescent="0.45">
      <c r="B40" s="131">
        <v>42981</v>
      </c>
      <c r="C40" s="132">
        <v>450</v>
      </c>
      <c r="D40" s="132">
        <v>23134</v>
      </c>
      <c r="E40" s="132">
        <v>16774</v>
      </c>
      <c r="F40" s="132">
        <v>2864</v>
      </c>
      <c r="G40" s="132">
        <v>1299</v>
      </c>
      <c r="H40" s="132">
        <v>737</v>
      </c>
      <c r="I40" s="132">
        <v>467</v>
      </c>
      <c r="J40" s="132">
        <v>307</v>
      </c>
      <c r="K40" s="132">
        <v>214</v>
      </c>
      <c r="L40" s="132">
        <v>175</v>
      </c>
      <c r="M40" s="132">
        <v>564</v>
      </c>
      <c r="N40" s="132">
        <v>287</v>
      </c>
      <c r="O40" s="132">
        <v>118</v>
      </c>
      <c r="P40" s="132">
        <v>88</v>
      </c>
      <c r="Q40" s="132">
        <v>29</v>
      </c>
      <c r="R40" s="132">
        <v>4</v>
      </c>
      <c r="S40" s="132">
        <v>3314.3333333333298</v>
      </c>
      <c r="T40" s="132">
        <v>3314.3333333333298</v>
      </c>
      <c r="U40" s="132">
        <v>360</v>
      </c>
      <c r="V40" s="132">
        <v>405.8</v>
      </c>
      <c r="W40" s="132">
        <v>360</v>
      </c>
      <c r="X40" s="132">
        <v>405.8</v>
      </c>
      <c r="Y40" s="132">
        <v>45</v>
      </c>
      <c r="Z40" s="132">
        <v>80</v>
      </c>
      <c r="AA40" s="132">
        <v>115</v>
      </c>
    </row>
    <row r="41" spans="2:27" ht="15.75" customHeight="1" x14ac:dyDescent="0.45">
      <c r="B41" s="95">
        <v>42988</v>
      </c>
      <c r="C41" s="7">
        <v>460</v>
      </c>
      <c r="D41" s="7">
        <v>23426</v>
      </c>
      <c r="E41" s="7">
        <v>16774</v>
      </c>
      <c r="F41" s="7">
        <v>2864</v>
      </c>
      <c r="G41" s="7">
        <v>1299</v>
      </c>
      <c r="H41" s="7">
        <v>737</v>
      </c>
      <c r="I41" s="7">
        <v>467</v>
      </c>
      <c r="J41" s="7">
        <v>307</v>
      </c>
      <c r="K41" s="7">
        <v>214</v>
      </c>
      <c r="L41" s="7">
        <v>175</v>
      </c>
      <c r="M41" s="7">
        <v>564</v>
      </c>
      <c r="N41" s="7">
        <v>287</v>
      </c>
      <c r="O41" s="7">
        <v>118</v>
      </c>
      <c r="P41" s="7">
        <v>88</v>
      </c>
      <c r="Q41" s="7">
        <v>29</v>
      </c>
      <c r="R41" s="7">
        <v>4</v>
      </c>
      <c r="S41" s="7">
        <v>3389.9333333333302</v>
      </c>
      <c r="T41" s="7">
        <v>3389.9333333333302</v>
      </c>
      <c r="U41" s="7">
        <v>370</v>
      </c>
      <c r="V41" s="7">
        <v>417.1</v>
      </c>
      <c r="W41" s="7">
        <v>370</v>
      </c>
      <c r="X41" s="7">
        <v>417.1</v>
      </c>
      <c r="Y41" s="7">
        <v>46</v>
      </c>
      <c r="Z41" s="7">
        <v>82</v>
      </c>
      <c r="AA41" s="7">
        <v>118</v>
      </c>
    </row>
    <row r="42" spans="2:27" ht="15.75" customHeight="1" x14ac:dyDescent="0.45">
      <c r="B42" s="131">
        <v>42995</v>
      </c>
      <c r="C42" s="132">
        <v>470</v>
      </c>
      <c r="D42" s="132">
        <v>23718</v>
      </c>
      <c r="E42" s="132">
        <v>16774</v>
      </c>
      <c r="F42" s="132">
        <v>2864</v>
      </c>
      <c r="G42" s="132">
        <v>1299</v>
      </c>
      <c r="H42" s="132">
        <v>737</v>
      </c>
      <c r="I42" s="132">
        <v>467</v>
      </c>
      <c r="J42" s="132">
        <v>307</v>
      </c>
      <c r="K42" s="132">
        <v>214</v>
      </c>
      <c r="L42" s="132">
        <v>175</v>
      </c>
      <c r="M42" s="132">
        <v>564</v>
      </c>
      <c r="N42" s="132">
        <v>287</v>
      </c>
      <c r="O42" s="132">
        <v>118</v>
      </c>
      <c r="P42" s="132">
        <v>88</v>
      </c>
      <c r="Q42" s="132">
        <v>29</v>
      </c>
      <c r="R42" s="132">
        <v>4</v>
      </c>
      <c r="S42" s="132">
        <v>3465.5333333333301</v>
      </c>
      <c r="T42" s="132">
        <v>3465.5333333333301</v>
      </c>
      <c r="U42" s="132">
        <v>380</v>
      </c>
      <c r="V42" s="132">
        <v>428.4</v>
      </c>
      <c r="W42" s="132">
        <v>380</v>
      </c>
      <c r="X42" s="132">
        <v>428.4</v>
      </c>
      <c r="Y42" s="132">
        <v>47</v>
      </c>
      <c r="Z42" s="132">
        <v>84</v>
      </c>
      <c r="AA42" s="132">
        <v>121</v>
      </c>
    </row>
    <row r="43" spans="2:27" ht="15.75" customHeight="1" x14ac:dyDescent="0.45">
      <c r="B43" s="95">
        <v>43002</v>
      </c>
      <c r="C43" s="7">
        <v>480</v>
      </c>
      <c r="D43" s="7">
        <v>24010</v>
      </c>
      <c r="E43" s="7">
        <v>16774</v>
      </c>
      <c r="F43" s="7">
        <v>2864</v>
      </c>
      <c r="G43" s="7">
        <v>1299</v>
      </c>
      <c r="H43" s="7">
        <v>737</v>
      </c>
      <c r="I43" s="7">
        <v>467</v>
      </c>
      <c r="J43" s="7">
        <v>307</v>
      </c>
      <c r="K43" s="7">
        <v>214</v>
      </c>
      <c r="L43" s="7">
        <v>175</v>
      </c>
      <c r="M43" s="7">
        <v>564</v>
      </c>
      <c r="N43" s="7">
        <v>287</v>
      </c>
      <c r="O43" s="7">
        <v>118</v>
      </c>
      <c r="P43" s="7">
        <v>88</v>
      </c>
      <c r="Q43" s="7">
        <v>29</v>
      </c>
      <c r="R43" s="7">
        <v>4</v>
      </c>
      <c r="S43" s="7">
        <v>3541.13333333333</v>
      </c>
      <c r="T43" s="7">
        <v>3541.13333333333</v>
      </c>
      <c r="U43" s="7">
        <v>390</v>
      </c>
      <c r="V43" s="7">
        <v>439.7</v>
      </c>
      <c r="W43" s="7">
        <v>390</v>
      </c>
      <c r="X43" s="7">
        <v>439.7</v>
      </c>
      <c r="Y43" s="7">
        <v>48</v>
      </c>
      <c r="Z43" s="7">
        <v>86</v>
      </c>
      <c r="AA43" s="7">
        <v>124</v>
      </c>
    </row>
    <row r="44" spans="2:27" ht="15.75" customHeight="1" x14ac:dyDescent="0.45">
      <c r="B44" s="131">
        <v>43009</v>
      </c>
      <c r="C44" s="132">
        <v>490</v>
      </c>
      <c r="D44" s="132">
        <v>24302</v>
      </c>
      <c r="E44" s="132">
        <v>16774</v>
      </c>
      <c r="F44" s="132">
        <v>2864</v>
      </c>
      <c r="G44" s="132">
        <v>1299</v>
      </c>
      <c r="H44" s="132">
        <v>737</v>
      </c>
      <c r="I44" s="132">
        <v>467</v>
      </c>
      <c r="J44" s="132">
        <v>307</v>
      </c>
      <c r="K44" s="132">
        <v>214</v>
      </c>
      <c r="L44" s="132">
        <v>175</v>
      </c>
      <c r="M44" s="132">
        <v>564</v>
      </c>
      <c r="N44" s="132">
        <v>287</v>
      </c>
      <c r="O44" s="132">
        <v>118</v>
      </c>
      <c r="P44" s="132">
        <v>88</v>
      </c>
      <c r="Q44" s="132">
        <v>29</v>
      </c>
      <c r="R44" s="132">
        <v>4</v>
      </c>
      <c r="S44" s="132">
        <v>3616.7333333333299</v>
      </c>
      <c r="T44" s="132">
        <v>3616.7333333333299</v>
      </c>
      <c r="U44" s="132">
        <v>400</v>
      </c>
      <c r="V44" s="132">
        <v>451</v>
      </c>
      <c r="W44" s="132">
        <v>400</v>
      </c>
      <c r="X44" s="132">
        <v>451</v>
      </c>
      <c r="Y44" s="132">
        <v>49</v>
      </c>
      <c r="Z44" s="132">
        <v>88</v>
      </c>
      <c r="AA44" s="132">
        <v>127</v>
      </c>
    </row>
    <row r="45" spans="2:27" ht="15.75" customHeight="1" x14ac:dyDescent="0.45">
      <c r="B45" s="95">
        <v>43016</v>
      </c>
      <c r="C45" s="7">
        <v>500</v>
      </c>
      <c r="D45" s="7">
        <v>24594</v>
      </c>
      <c r="E45" s="7">
        <v>16774</v>
      </c>
      <c r="F45" s="7">
        <v>2864</v>
      </c>
      <c r="G45" s="7">
        <v>1299</v>
      </c>
      <c r="H45" s="7">
        <v>737</v>
      </c>
      <c r="I45" s="7">
        <v>467</v>
      </c>
      <c r="J45" s="7">
        <v>307</v>
      </c>
      <c r="K45" s="7">
        <v>214</v>
      </c>
      <c r="L45" s="7">
        <v>175</v>
      </c>
      <c r="M45" s="7">
        <v>564</v>
      </c>
      <c r="N45" s="7">
        <v>287</v>
      </c>
      <c r="O45" s="7">
        <v>118</v>
      </c>
      <c r="P45" s="7">
        <v>88</v>
      </c>
      <c r="Q45" s="7">
        <v>29</v>
      </c>
      <c r="R45" s="7">
        <v>4</v>
      </c>
      <c r="S45" s="7">
        <v>3692.3333333333298</v>
      </c>
      <c r="T45" s="7">
        <v>3692.3333333333298</v>
      </c>
      <c r="U45" s="7">
        <v>410</v>
      </c>
      <c r="V45" s="7">
        <v>462.3</v>
      </c>
      <c r="W45" s="7">
        <v>410</v>
      </c>
      <c r="X45" s="7">
        <v>462.3</v>
      </c>
      <c r="Y45" s="7">
        <v>50</v>
      </c>
      <c r="Z45" s="7">
        <v>90</v>
      </c>
      <c r="AA45" s="7">
        <v>130</v>
      </c>
    </row>
    <row r="46" spans="2:27" ht="15.75" customHeight="1" x14ac:dyDescent="0.45">
      <c r="B46" s="131">
        <v>43023</v>
      </c>
      <c r="C46" s="132">
        <v>510</v>
      </c>
      <c r="D46" s="132">
        <v>24886</v>
      </c>
      <c r="E46" s="132">
        <v>16774</v>
      </c>
      <c r="F46" s="132">
        <v>2864</v>
      </c>
      <c r="G46" s="132">
        <v>1299</v>
      </c>
      <c r="H46" s="132">
        <v>737</v>
      </c>
      <c r="I46" s="132">
        <v>467</v>
      </c>
      <c r="J46" s="132">
        <v>307</v>
      </c>
      <c r="K46" s="132">
        <v>214</v>
      </c>
      <c r="L46" s="132">
        <v>175</v>
      </c>
      <c r="M46" s="132">
        <v>564</v>
      </c>
      <c r="N46" s="132">
        <v>287</v>
      </c>
      <c r="O46" s="132">
        <v>118</v>
      </c>
      <c r="P46" s="132">
        <v>88</v>
      </c>
      <c r="Q46" s="132">
        <v>29</v>
      </c>
      <c r="R46" s="132">
        <v>4</v>
      </c>
      <c r="S46" s="132">
        <v>3767.9333333333302</v>
      </c>
      <c r="T46" s="132">
        <v>3767.9333333333302</v>
      </c>
      <c r="U46" s="132">
        <v>420</v>
      </c>
      <c r="V46" s="132">
        <v>473.6</v>
      </c>
      <c r="W46" s="132">
        <v>420</v>
      </c>
      <c r="X46" s="132">
        <v>473.6</v>
      </c>
      <c r="Y46" s="132">
        <v>51</v>
      </c>
      <c r="Z46" s="132">
        <v>92</v>
      </c>
      <c r="AA46" s="132">
        <v>133</v>
      </c>
    </row>
    <row r="47" spans="2:27" ht="15.75" customHeight="1" x14ac:dyDescent="0.45">
      <c r="B47" s="95">
        <v>43030</v>
      </c>
      <c r="C47" s="7">
        <v>520</v>
      </c>
      <c r="D47" s="7">
        <v>25178</v>
      </c>
      <c r="E47" s="7">
        <v>16774</v>
      </c>
      <c r="F47" s="7">
        <v>2864</v>
      </c>
      <c r="G47" s="7">
        <v>1299</v>
      </c>
      <c r="H47" s="7">
        <v>737</v>
      </c>
      <c r="I47" s="7">
        <v>467</v>
      </c>
      <c r="J47" s="7">
        <v>307</v>
      </c>
      <c r="K47" s="7">
        <v>214</v>
      </c>
      <c r="L47" s="7">
        <v>175</v>
      </c>
      <c r="M47" s="7">
        <v>564</v>
      </c>
      <c r="N47" s="7">
        <v>287</v>
      </c>
      <c r="O47" s="7">
        <v>118</v>
      </c>
      <c r="P47" s="7">
        <v>88</v>
      </c>
      <c r="Q47" s="7">
        <v>29</v>
      </c>
      <c r="R47" s="7">
        <v>4</v>
      </c>
      <c r="S47" s="7">
        <v>3843.5333333333301</v>
      </c>
      <c r="T47" s="7">
        <v>3843.5333333333301</v>
      </c>
      <c r="U47" s="7">
        <v>430</v>
      </c>
      <c r="V47" s="7">
        <v>484.9</v>
      </c>
      <c r="W47" s="7">
        <v>430</v>
      </c>
      <c r="X47" s="7">
        <v>484.9</v>
      </c>
      <c r="Y47" s="7">
        <v>52</v>
      </c>
      <c r="Z47" s="7">
        <v>94</v>
      </c>
      <c r="AA47" s="7">
        <v>136</v>
      </c>
    </row>
    <row r="48" spans="2:27" ht="15.75" customHeight="1" x14ac:dyDescent="0.45">
      <c r="B48" s="131">
        <v>43037</v>
      </c>
      <c r="C48" s="132">
        <v>530</v>
      </c>
      <c r="D48" s="132">
        <v>25470</v>
      </c>
      <c r="E48" s="132">
        <v>16774</v>
      </c>
      <c r="F48" s="132">
        <v>2864</v>
      </c>
      <c r="G48" s="132">
        <v>1299</v>
      </c>
      <c r="H48" s="132">
        <v>737</v>
      </c>
      <c r="I48" s="132">
        <v>467</v>
      </c>
      <c r="J48" s="132">
        <v>307</v>
      </c>
      <c r="K48" s="132">
        <v>214</v>
      </c>
      <c r="L48" s="132">
        <v>175</v>
      </c>
      <c r="M48" s="132">
        <v>564</v>
      </c>
      <c r="N48" s="132">
        <v>287</v>
      </c>
      <c r="O48" s="132">
        <v>118</v>
      </c>
      <c r="P48" s="132">
        <v>88</v>
      </c>
      <c r="Q48" s="132">
        <v>29</v>
      </c>
      <c r="R48" s="132">
        <v>4</v>
      </c>
      <c r="S48" s="132">
        <v>3919.13333333333</v>
      </c>
      <c r="T48" s="132">
        <v>3919.13333333333</v>
      </c>
      <c r="U48" s="132">
        <v>440</v>
      </c>
      <c r="V48" s="132">
        <v>496.2</v>
      </c>
      <c r="W48" s="132">
        <v>440</v>
      </c>
      <c r="X48" s="132">
        <v>496.2</v>
      </c>
      <c r="Y48" s="132">
        <v>53</v>
      </c>
      <c r="Z48" s="132">
        <v>96</v>
      </c>
      <c r="AA48" s="132">
        <v>139</v>
      </c>
    </row>
    <row r="49" spans="2:27" ht="15.75" customHeight="1" x14ac:dyDescent="0.45">
      <c r="B49" s="95">
        <v>43044</v>
      </c>
      <c r="C49" s="7">
        <v>540</v>
      </c>
      <c r="D49" s="7">
        <v>25762</v>
      </c>
      <c r="E49" s="7">
        <v>16774</v>
      </c>
      <c r="F49" s="7">
        <v>2864</v>
      </c>
      <c r="G49" s="7">
        <v>1299</v>
      </c>
      <c r="H49" s="7">
        <v>737</v>
      </c>
      <c r="I49" s="7">
        <v>467</v>
      </c>
      <c r="J49" s="7">
        <v>307</v>
      </c>
      <c r="K49" s="7">
        <v>214</v>
      </c>
      <c r="L49" s="7">
        <v>175</v>
      </c>
      <c r="M49" s="7">
        <v>564</v>
      </c>
      <c r="N49" s="7">
        <v>287</v>
      </c>
      <c r="O49" s="7">
        <v>118</v>
      </c>
      <c r="P49" s="7">
        <v>88</v>
      </c>
      <c r="Q49" s="7">
        <v>29</v>
      </c>
      <c r="R49" s="7">
        <v>4</v>
      </c>
      <c r="S49" s="7">
        <v>3994.7333333333299</v>
      </c>
      <c r="T49" s="7">
        <v>3994.7333333333299</v>
      </c>
      <c r="U49" s="7">
        <v>450</v>
      </c>
      <c r="V49" s="7">
        <v>507.5</v>
      </c>
      <c r="W49" s="7">
        <v>450</v>
      </c>
      <c r="X49" s="7">
        <v>507.5</v>
      </c>
      <c r="Y49" s="7">
        <v>54</v>
      </c>
      <c r="Z49" s="7">
        <v>98</v>
      </c>
      <c r="AA49" s="7">
        <v>142</v>
      </c>
    </row>
    <row r="50" spans="2:27" ht="15.75" customHeight="1" x14ac:dyDescent="0.45">
      <c r="B50" s="131">
        <v>43051</v>
      </c>
      <c r="C50" s="132">
        <v>550</v>
      </c>
      <c r="D50" s="132">
        <v>26054</v>
      </c>
      <c r="E50" s="132">
        <v>16774</v>
      </c>
      <c r="F50" s="132">
        <v>2864</v>
      </c>
      <c r="G50" s="132">
        <v>1299</v>
      </c>
      <c r="H50" s="132">
        <v>737</v>
      </c>
      <c r="I50" s="132">
        <v>467</v>
      </c>
      <c r="J50" s="132">
        <v>307</v>
      </c>
      <c r="K50" s="132">
        <v>214</v>
      </c>
      <c r="L50" s="132">
        <v>175</v>
      </c>
      <c r="M50" s="132">
        <v>564</v>
      </c>
      <c r="N50" s="132">
        <v>287</v>
      </c>
      <c r="O50" s="132">
        <v>118</v>
      </c>
      <c r="P50" s="132">
        <v>88</v>
      </c>
      <c r="Q50" s="132">
        <v>29</v>
      </c>
      <c r="R50" s="132">
        <v>4</v>
      </c>
      <c r="S50" s="132">
        <v>4070.3333333333298</v>
      </c>
      <c r="T50" s="132">
        <v>4070.3333333333298</v>
      </c>
      <c r="U50" s="132">
        <v>460</v>
      </c>
      <c r="V50" s="132">
        <v>518.79999999999995</v>
      </c>
      <c r="W50" s="132">
        <v>460</v>
      </c>
      <c r="X50" s="132">
        <v>518.79999999999995</v>
      </c>
      <c r="Y50" s="132">
        <v>55</v>
      </c>
      <c r="Z50" s="132">
        <v>100</v>
      </c>
      <c r="AA50" s="132">
        <v>145</v>
      </c>
    </row>
    <row r="51" spans="2:27" ht="15.75" customHeight="1" x14ac:dyDescent="0.45">
      <c r="B51" s="95">
        <v>43058</v>
      </c>
      <c r="C51" s="7">
        <v>560</v>
      </c>
      <c r="D51" s="7">
        <v>26346</v>
      </c>
      <c r="E51" s="7">
        <v>16774</v>
      </c>
      <c r="F51" s="7">
        <v>2864</v>
      </c>
      <c r="G51" s="7">
        <v>1299</v>
      </c>
      <c r="H51" s="7">
        <v>737</v>
      </c>
      <c r="I51" s="7">
        <v>467</v>
      </c>
      <c r="J51" s="7">
        <v>307</v>
      </c>
      <c r="K51" s="7">
        <v>214</v>
      </c>
      <c r="L51" s="7">
        <v>175</v>
      </c>
      <c r="M51" s="7">
        <v>564</v>
      </c>
      <c r="N51" s="7">
        <v>287</v>
      </c>
      <c r="O51" s="7">
        <v>118</v>
      </c>
      <c r="P51" s="7">
        <v>88</v>
      </c>
      <c r="Q51" s="7">
        <v>29</v>
      </c>
      <c r="R51" s="7">
        <v>4</v>
      </c>
      <c r="S51" s="7">
        <v>4145.9333333333298</v>
      </c>
      <c r="T51" s="7">
        <v>4145.9333333333298</v>
      </c>
      <c r="U51" s="7">
        <v>470</v>
      </c>
      <c r="V51" s="7">
        <v>530.1</v>
      </c>
      <c r="W51" s="7">
        <v>470</v>
      </c>
      <c r="X51" s="7">
        <v>530.1</v>
      </c>
      <c r="Y51" s="7">
        <v>56</v>
      </c>
      <c r="Z51" s="7">
        <v>102</v>
      </c>
      <c r="AA51" s="7">
        <v>148</v>
      </c>
    </row>
    <row r="52" spans="2:27" ht="15.75" customHeight="1" x14ac:dyDescent="0.45">
      <c r="B52" s="131">
        <v>43065</v>
      </c>
      <c r="C52" s="132">
        <v>570</v>
      </c>
      <c r="D52" s="132">
        <v>26638</v>
      </c>
      <c r="E52" s="132">
        <v>16774</v>
      </c>
      <c r="F52" s="132">
        <v>2864</v>
      </c>
      <c r="G52" s="132">
        <v>1299</v>
      </c>
      <c r="H52" s="132">
        <v>737</v>
      </c>
      <c r="I52" s="132">
        <v>467</v>
      </c>
      <c r="J52" s="132">
        <v>307</v>
      </c>
      <c r="K52" s="132">
        <v>214</v>
      </c>
      <c r="L52" s="132">
        <v>175</v>
      </c>
      <c r="M52" s="132">
        <v>564</v>
      </c>
      <c r="N52" s="132">
        <v>287</v>
      </c>
      <c r="O52" s="132">
        <v>118</v>
      </c>
      <c r="P52" s="132">
        <v>88</v>
      </c>
      <c r="Q52" s="132">
        <v>29</v>
      </c>
      <c r="R52" s="132">
        <v>4</v>
      </c>
      <c r="S52" s="132">
        <v>4221.5333333333301</v>
      </c>
      <c r="T52" s="132">
        <v>4221.5333333333301</v>
      </c>
      <c r="U52" s="132">
        <v>480</v>
      </c>
      <c r="V52" s="132">
        <v>541.4</v>
      </c>
      <c r="W52" s="132">
        <v>480</v>
      </c>
      <c r="X52" s="132">
        <v>541.4</v>
      </c>
      <c r="Y52" s="132">
        <v>57</v>
      </c>
      <c r="Z52" s="132">
        <v>104</v>
      </c>
      <c r="AA52" s="132">
        <v>151</v>
      </c>
    </row>
    <row r="53" spans="2:27" ht="15.75" customHeight="1" x14ac:dyDescent="0.45">
      <c r="B53" s="95">
        <v>43072</v>
      </c>
      <c r="C53" s="7">
        <v>580</v>
      </c>
      <c r="D53" s="7">
        <v>26930</v>
      </c>
      <c r="E53" s="7">
        <v>16774</v>
      </c>
      <c r="F53" s="7">
        <v>2864</v>
      </c>
      <c r="G53" s="7">
        <v>1299</v>
      </c>
      <c r="H53" s="7">
        <v>737</v>
      </c>
      <c r="I53" s="7">
        <v>467</v>
      </c>
      <c r="J53" s="7">
        <v>307</v>
      </c>
      <c r="K53" s="7">
        <v>214</v>
      </c>
      <c r="L53" s="7">
        <v>175</v>
      </c>
      <c r="M53" s="7">
        <v>564</v>
      </c>
      <c r="N53" s="7">
        <v>287</v>
      </c>
      <c r="O53" s="7">
        <v>118</v>
      </c>
      <c r="P53" s="7">
        <v>88</v>
      </c>
      <c r="Q53" s="7">
        <v>29</v>
      </c>
      <c r="R53" s="7">
        <v>4</v>
      </c>
      <c r="S53" s="7">
        <v>4297.1333333333296</v>
      </c>
      <c r="T53" s="7">
        <v>4297.1333333333296</v>
      </c>
      <c r="U53" s="7">
        <v>490</v>
      </c>
      <c r="V53" s="7">
        <v>552.70000000000005</v>
      </c>
      <c r="W53" s="7">
        <v>490</v>
      </c>
      <c r="X53" s="7">
        <v>552.70000000000005</v>
      </c>
      <c r="Y53" s="7">
        <v>58</v>
      </c>
      <c r="Z53" s="7">
        <v>106</v>
      </c>
      <c r="AA53" s="7">
        <v>154</v>
      </c>
    </row>
    <row r="54" spans="2:27" ht="15.75" customHeight="1" x14ac:dyDescent="0.45">
      <c r="B54" s="131">
        <v>43079</v>
      </c>
      <c r="C54" s="132">
        <v>590</v>
      </c>
      <c r="D54" s="132">
        <v>27222</v>
      </c>
      <c r="E54" s="132">
        <v>16774</v>
      </c>
      <c r="F54" s="132">
        <v>2864</v>
      </c>
      <c r="G54" s="132">
        <v>1299</v>
      </c>
      <c r="H54" s="132">
        <v>737</v>
      </c>
      <c r="I54" s="132">
        <v>467</v>
      </c>
      <c r="J54" s="132">
        <v>307</v>
      </c>
      <c r="K54" s="132">
        <v>214</v>
      </c>
      <c r="L54" s="132">
        <v>175</v>
      </c>
      <c r="M54" s="132">
        <v>564</v>
      </c>
      <c r="N54" s="132">
        <v>287</v>
      </c>
      <c r="O54" s="132">
        <v>118</v>
      </c>
      <c r="P54" s="132">
        <v>88</v>
      </c>
      <c r="Q54" s="132">
        <v>29</v>
      </c>
      <c r="R54" s="132">
        <v>4</v>
      </c>
      <c r="S54" s="132">
        <v>4372.7333333333299</v>
      </c>
      <c r="T54" s="132">
        <v>4372.7333333333299</v>
      </c>
      <c r="U54" s="132">
        <v>500</v>
      </c>
      <c r="V54" s="132">
        <v>564</v>
      </c>
      <c r="W54" s="132">
        <v>500</v>
      </c>
      <c r="X54" s="132">
        <v>564</v>
      </c>
      <c r="Y54" s="132">
        <v>59</v>
      </c>
      <c r="Z54" s="132">
        <v>108</v>
      </c>
      <c r="AA54" s="132">
        <v>157</v>
      </c>
    </row>
    <row r="55" spans="2:27" ht="15.75" customHeight="1" x14ac:dyDescent="0.45">
      <c r="B55" s="95">
        <v>43086</v>
      </c>
      <c r="C55" s="7">
        <v>600</v>
      </c>
      <c r="D55" s="7">
        <v>27514</v>
      </c>
      <c r="E55" s="7">
        <v>16774</v>
      </c>
      <c r="F55" s="7">
        <v>2864</v>
      </c>
      <c r="G55" s="7">
        <v>1299</v>
      </c>
      <c r="H55" s="7">
        <v>737</v>
      </c>
      <c r="I55" s="7">
        <v>467</v>
      </c>
      <c r="J55" s="7">
        <v>307</v>
      </c>
      <c r="K55" s="7">
        <v>214</v>
      </c>
      <c r="L55" s="7">
        <v>175</v>
      </c>
      <c r="M55" s="7">
        <v>564</v>
      </c>
      <c r="N55" s="7">
        <v>287</v>
      </c>
      <c r="O55" s="7">
        <v>118</v>
      </c>
      <c r="P55" s="7">
        <v>88</v>
      </c>
      <c r="Q55" s="7">
        <v>29</v>
      </c>
      <c r="R55" s="7">
        <v>4</v>
      </c>
      <c r="S55" s="7">
        <v>4448.3333333333303</v>
      </c>
      <c r="T55" s="7">
        <v>4448.3333333333303</v>
      </c>
      <c r="U55" s="7">
        <v>510</v>
      </c>
      <c r="V55" s="7">
        <v>575.29999999999995</v>
      </c>
      <c r="W55" s="7">
        <v>510</v>
      </c>
      <c r="X55" s="7">
        <v>575.29999999999995</v>
      </c>
      <c r="Y55" s="7">
        <v>60</v>
      </c>
      <c r="Z55" s="7">
        <v>110</v>
      </c>
      <c r="AA55" s="7">
        <v>160</v>
      </c>
    </row>
    <row r="56" spans="2:27" ht="15.75" customHeight="1" x14ac:dyDescent="0.45">
      <c r="B56" s="131">
        <v>43093</v>
      </c>
      <c r="C56" s="132">
        <v>610</v>
      </c>
      <c r="D56" s="132">
        <v>27806</v>
      </c>
      <c r="E56" s="132">
        <v>16774</v>
      </c>
      <c r="F56" s="132">
        <v>2864</v>
      </c>
      <c r="G56" s="132">
        <v>1299</v>
      </c>
      <c r="H56" s="132">
        <v>737</v>
      </c>
      <c r="I56" s="132">
        <v>467</v>
      </c>
      <c r="J56" s="132">
        <v>307</v>
      </c>
      <c r="K56" s="132">
        <v>214</v>
      </c>
      <c r="L56" s="132">
        <v>175</v>
      </c>
      <c r="M56" s="132">
        <v>564</v>
      </c>
      <c r="N56" s="132">
        <v>287</v>
      </c>
      <c r="O56" s="132">
        <v>118</v>
      </c>
      <c r="P56" s="132">
        <v>88</v>
      </c>
      <c r="Q56" s="132">
        <v>29</v>
      </c>
      <c r="R56" s="132">
        <v>4</v>
      </c>
      <c r="S56" s="132">
        <v>4523.9333333333298</v>
      </c>
      <c r="T56" s="132">
        <v>4523.9333333333298</v>
      </c>
      <c r="U56" s="132">
        <v>520</v>
      </c>
      <c r="V56" s="132">
        <v>586.6</v>
      </c>
      <c r="W56" s="132">
        <v>520</v>
      </c>
      <c r="X56" s="132">
        <v>586.6</v>
      </c>
      <c r="Y56" s="132">
        <v>61</v>
      </c>
      <c r="Z56" s="132">
        <v>112</v>
      </c>
      <c r="AA56" s="132">
        <v>163</v>
      </c>
    </row>
    <row r="57" spans="2:27" ht="15.75" customHeight="1" x14ac:dyDescent="0.45">
      <c r="B57" s="95">
        <v>43100</v>
      </c>
      <c r="C57" s="7">
        <v>620</v>
      </c>
      <c r="D57" s="7">
        <v>28098</v>
      </c>
      <c r="E57" s="7">
        <v>16774</v>
      </c>
      <c r="F57" s="7">
        <v>2864</v>
      </c>
      <c r="G57" s="7">
        <v>1299</v>
      </c>
      <c r="H57" s="7">
        <v>737</v>
      </c>
      <c r="I57" s="7">
        <v>467</v>
      </c>
      <c r="J57" s="7">
        <v>307</v>
      </c>
      <c r="K57" s="7">
        <v>214</v>
      </c>
      <c r="L57" s="7">
        <v>175</v>
      </c>
      <c r="M57" s="7">
        <v>564</v>
      </c>
      <c r="N57" s="7">
        <v>287</v>
      </c>
      <c r="O57" s="7">
        <v>118</v>
      </c>
      <c r="P57" s="7">
        <v>88</v>
      </c>
      <c r="Q57" s="7">
        <v>29</v>
      </c>
      <c r="R57" s="7">
        <v>4</v>
      </c>
      <c r="S57" s="7">
        <v>4599.5333333333301</v>
      </c>
      <c r="T57" s="7">
        <v>4599.5333333333301</v>
      </c>
      <c r="U57" s="7">
        <v>530</v>
      </c>
      <c r="V57" s="7">
        <v>597.9</v>
      </c>
      <c r="W57" s="7">
        <v>530</v>
      </c>
      <c r="X57" s="7">
        <v>597.9</v>
      </c>
      <c r="Y57" s="7">
        <v>62</v>
      </c>
      <c r="Z57" s="7">
        <v>114</v>
      </c>
      <c r="AA57" s="7">
        <v>166</v>
      </c>
    </row>
  </sheetData>
  <mergeCells count="1">
    <mergeCell ref="B1:AA1"/>
  </mergeCells>
  <phoneticPr fontId="19"/>
  <pageMargins left="0.75" right="0.75" top="1" bottom="1" header="0.51180555555555596" footer="0.511805555555555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BA6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C10" sqref="C10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16.5546875" customWidth="1"/>
    <col min="4" max="4" width="16.77734375" customWidth="1"/>
    <col min="5" max="5" width="16.6640625" customWidth="1"/>
    <col min="6" max="7" width="16.33203125" customWidth="1"/>
    <col min="8" max="8" width="16.77734375" customWidth="1"/>
    <col min="9" max="9" width="16.44140625" customWidth="1"/>
    <col min="10" max="10" width="16.6640625" customWidth="1"/>
    <col min="11" max="11" width="17" customWidth="1"/>
    <col min="12" max="13" width="16.44140625" customWidth="1"/>
    <col min="14" max="14" width="17.77734375" customWidth="1"/>
    <col min="15" max="15" width="18.33203125" customWidth="1"/>
    <col min="16" max="17" width="19.77734375" customWidth="1"/>
    <col min="18" max="18" width="16.33203125" customWidth="1"/>
    <col min="19" max="20" width="15.88671875" customWidth="1"/>
    <col min="21" max="21" width="12.109375" customWidth="1"/>
    <col min="22" max="22" width="11.109375" customWidth="1"/>
    <col min="23" max="23" width="15.88671875" customWidth="1"/>
    <col min="24" max="25" width="11.109375" customWidth="1"/>
    <col min="26" max="26" width="15.88671875" customWidth="1"/>
    <col min="27" max="27" width="11.109375" customWidth="1"/>
    <col min="28" max="28" width="12.109375" customWidth="1"/>
    <col min="29" max="31" width="15.88671875" customWidth="1"/>
    <col min="32" max="33" width="17.77734375" customWidth="1"/>
    <col min="34" max="35" width="19.5546875" customWidth="1"/>
    <col min="36" max="36" width="17" customWidth="1"/>
    <col min="37" max="37" width="11.109375" customWidth="1"/>
    <col min="38" max="40" width="18.109375" customWidth="1"/>
    <col min="41" max="41" width="17.77734375" customWidth="1"/>
    <col min="42" max="42" width="16.21875" customWidth="1"/>
    <col min="43" max="43" width="11.109375" customWidth="1"/>
    <col min="44" max="45" width="17" customWidth="1"/>
    <col min="46" max="47" width="16.77734375" customWidth="1"/>
    <col min="48" max="48" width="31.21875" customWidth="1"/>
    <col min="49" max="49" width="31.77734375" customWidth="1"/>
    <col min="50" max="50" width="32.88671875" customWidth="1"/>
    <col min="51" max="51" width="31.21875" customWidth="1"/>
    <col min="52" max="52" width="31.77734375" customWidth="1"/>
    <col min="53" max="53" width="32.88671875" customWidth="1"/>
  </cols>
  <sheetData>
    <row r="1" spans="2:53" ht="37.799999999999997" x14ac:dyDescent="0.25">
      <c r="B1" s="165" t="s">
        <v>76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6"/>
      <c r="AW1" s="166"/>
      <c r="AX1" s="166"/>
      <c r="AY1" s="166"/>
      <c r="AZ1" s="166"/>
      <c r="BA1" s="166"/>
    </row>
    <row r="2" spans="2:53" ht="48.6" x14ac:dyDescent="0.25">
      <c r="B2" s="109" t="s">
        <v>150</v>
      </c>
      <c r="C2" s="110" t="s">
        <v>171</v>
      </c>
      <c r="D2" s="110" t="s">
        <v>172</v>
      </c>
      <c r="E2" s="110" t="s">
        <v>173</v>
      </c>
      <c r="F2" s="110" t="s">
        <v>110</v>
      </c>
      <c r="G2" s="110" t="s">
        <v>174</v>
      </c>
      <c r="H2" s="110" t="s">
        <v>175</v>
      </c>
      <c r="I2" s="110" t="s">
        <v>176</v>
      </c>
      <c r="J2" s="110" t="s">
        <v>177</v>
      </c>
      <c r="K2" s="110" t="s">
        <v>178</v>
      </c>
      <c r="L2" s="110" t="s">
        <v>179</v>
      </c>
      <c r="M2" s="110" t="s">
        <v>180</v>
      </c>
      <c r="N2" s="110" t="s">
        <v>181</v>
      </c>
      <c r="O2" s="110" t="s">
        <v>182</v>
      </c>
      <c r="P2" s="115" t="s">
        <v>80</v>
      </c>
      <c r="Q2" s="115" t="s">
        <v>84</v>
      </c>
      <c r="R2" s="110" t="s">
        <v>111</v>
      </c>
      <c r="S2" s="110" t="s">
        <v>183</v>
      </c>
      <c r="T2" s="115" t="s">
        <v>184</v>
      </c>
      <c r="U2" s="110" t="s">
        <v>185</v>
      </c>
      <c r="V2" s="110" t="s">
        <v>186</v>
      </c>
      <c r="W2" s="118" t="s">
        <v>187</v>
      </c>
      <c r="X2" s="119" t="s">
        <v>188</v>
      </c>
      <c r="Y2" s="110" t="s">
        <v>189</v>
      </c>
      <c r="Z2" s="115" t="s">
        <v>190</v>
      </c>
      <c r="AA2" s="110" t="s">
        <v>191</v>
      </c>
      <c r="AB2" s="110" t="s">
        <v>192</v>
      </c>
      <c r="AC2" s="115" t="s">
        <v>193</v>
      </c>
      <c r="AD2" s="119" t="s">
        <v>123</v>
      </c>
      <c r="AE2" s="119" t="s">
        <v>124</v>
      </c>
      <c r="AF2" s="119" t="s">
        <v>125</v>
      </c>
      <c r="AG2" s="119" t="s">
        <v>126</v>
      </c>
      <c r="AH2" s="119" t="s">
        <v>127</v>
      </c>
      <c r="AI2" s="119" t="s">
        <v>128</v>
      </c>
      <c r="AJ2" s="119" t="s">
        <v>194</v>
      </c>
      <c r="AK2" s="119" t="s">
        <v>195</v>
      </c>
      <c r="AL2" s="119" t="s">
        <v>131</v>
      </c>
      <c r="AM2" s="119" t="s">
        <v>132</v>
      </c>
      <c r="AN2" s="119" t="s">
        <v>133</v>
      </c>
      <c r="AO2" s="119" t="s">
        <v>134</v>
      </c>
      <c r="AP2" s="119" t="s">
        <v>196</v>
      </c>
      <c r="AQ2" s="119" t="s">
        <v>197</v>
      </c>
      <c r="AR2" s="119" t="s">
        <v>137</v>
      </c>
      <c r="AS2" s="119" t="s">
        <v>138</v>
      </c>
      <c r="AT2" s="119" t="s">
        <v>198</v>
      </c>
      <c r="AU2" s="119" t="s">
        <v>199</v>
      </c>
      <c r="AV2" s="110" t="s">
        <v>141</v>
      </c>
      <c r="AW2" s="110" t="s">
        <v>142</v>
      </c>
      <c r="AX2" s="110" t="s">
        <v>143</v>
      </c>
      <c r="AY2" s="110" t="s">
        <v>144</v>
      </c>
      <c r="AZ2" s="110" t="s">
        <v>145</v>
      </c>
      <c r="BA2" s="110" t="s">
        <v>146</v>
      </c>
    </row>
    <row r="3" spans="2:53" ht="19.2" x14ac:dyDescent="0.25">
      <c r="B3" s="111" t="s">
        <v>154</v>
      </c>
      <c r="C3" s="112">
        <f t="shared" ref="C3:O3" si="0">SUM(C5:C57)</f>
        <v>20617</v>
      </c>
      <c r="D3" s="112">
        <f t="shared" si="0"/>
        <v>18647</v>
      </c>
      <c r="E3" s="112">
        <f t="shared" si="0"/>
        <v>18022</v>
      </c>
      <c r="F3" s="112">
        <f t="shared" si="0"/>
        <v>17490</v>
      </c>
      <c r="G3" s="112">
        <f t="shared" si="0"/>
        <v>16960</v>
      </c>
      <c r="H3" s="112">
        <f t="shared" si="0"/>
        <v>16430</v>
      </c>
      <c r="I3" s="112">
        <f t="shared" si="0"/>
        <v>15900</v>
      </c>
      <c r="J3" s="112">
        <f t="shared" si="0"/>
        <v>15370</v>
      </c>
      <c r="K3" s="112">
        <f t="shared" si="0"/>
        <v>14840</v>
      </c>
      <c r="L3" s="112">
        <f t="shared" si="0"/>
        <v>14575</v>
      </c>
      <c r="M3" s="112">
        <f t="shared" si="0"/>
        <v>7420</v>
      </c>
      <c r="N3" s="112">
        <f t="shared" si="0"/>
        <v>6402.4000000000005</v>
      </c>
      <c r="O3" s="112">
        <f t="shared" si="0"/>
        <v>6137.4</v>
      </c>
      <c r="P3" s="116">
        <f>($V$60*V3)+($V$61*Y3)+($V$62*AB3)</f>
        <v>178928000</v>
      </c>
      <c r="Q3" s="116">
        <f>P3/R3</f>
        <v>1238.6589409704195</v>
      </c>
      <c r="R3" s="112">
        <f t="shared" ref="R3:V3" si="1">SUM(R5:R57)</f>
        <v>144453</v>
      </c>
      <c r="S3" s="112">
        <f t="shared" si="1"/>
        <v>14939</v>
      </c>
      <c r="T3" s="120">
        <f t="shared" ref="T3:T6" si="2">S3/R3</f>
        <v>0.1034177206427004</v>
      </c>
      <c r="U3" s="112">
        <f t="shared" si="1"/>
        <v>14310</v>
      </c>
      <c r="V3" s="112">
        <f t="shared" si="1"/>
        <v>7208</v>
      </c>
      <c r="W3" s="120">
        <f t="shared" ref="W3:W6" si="3">V3/U3</f>
        <v>0.50370370370370365</v>
      </c>
      <c r="X3" s="112">
        <f t="shared" ref="X3:AB3" si="4">SUM(X5:X57)</f>
        <v>7155</v>
      </c>
      <c r="Y3" s="112">
        <f t="shared" si="4"/>
        <v>2862</v>
      </c>
      <c r="Z3" s="120">
        <f t="shared" ref="Z3:Z6" si="5">Y3/X3</f>
        <v>0.4</v>
      </c>
      <c r="AA3" s="112">
        <f t="shared" si="4"/>
        <v>2862</v>
      </c>
      <c r="AB3" s="112">
        <f t="shared" si="4"/>
        <v>1431</v>
      </c>
      <c r="AC3" s="120">
        <f t="shared" ref="AC3:AC6" si="6">AB3/AA3</f>
        <v>0.5</v>
      </c>
      <c r="AD3" s="112">
        <f t="shared" ref="AD3:AG3" si="7">SUM(AD5:AD57)</f>
        <v>742348</v>
      </c>
      <c r="AE3" s="116">
        <f t="shared" si="7"/>
        <v>742348</v>
      </c>
      <c r="AF3" s="112">
        <f t="shared" si="7"/>
        <v>739200</v>
      </c>
      <c r="AG3" s="116">
        <f t="shared" si="7"/>
        <v>739200</v>
      </c>
      <c r="AH3" s="112">
        <f t="shared" ref="AH3:AK3" si="8">SUM(AH5:AH57)</f>
        <v>739400</v>
      </c>
      <c r="AI3" s="116">
        <f t="shared" si="8"/>
        <v>739400</v>
      </c>
      <c r="AJ3" s="112">
        <f t="shared" si="8"/>
        <v>739600</v>
      </c>
      <c r="AK3" s="116">
        <f t="shared" si="8"/>
        <v>739600</v>
      </c>
      <c r="AL3" s="112">
        <f t="shared" ref="AL3:AO3" si="9">SUM(AL5:AL57)</f>
        <v>752569</v>
      </c>
      <c r="AM3" s="116">
        <f t="shared" si="9"/>
        <v>752569</v>
      </c>
      <c r="AN3" s="112">
        <f t="shared" si="9"/>
        <v>742348</v>
      </c>
      <c r="AO3" s="116">
        <f t="shared" si="9"/>
        <v>742348</v>
      </c>
      <c r="AP3" s="112">
        <f t="shared" ref="AP3:AU3" si="10">SUM(AP5:AP57)</f>
        <v>740069</v>
      </c>
      <c r="AQ3" s="116">
        <f t="shared" si="10"/>
        <v>740069</v>
      </c>
      <c r="AR3" s="112">
        <f t="shared" si="10"/>
        <v>740169</v>
      </c>
      <c r="AS3" s="116">
        <f t="shared" si="10"/>
        <v>740169</v>
      </c>
      <c r="AT3" s="112">
        <f t="shared" si="10"/>
        <v>733567</v>
      </c>
      <c r="AU3" s="116">
        <f t="shared" si="10"/>
        <v>733567</v>
      </c>
      <c r="AV3" s="112">
        <f t="shared" ref="AV3:BA3" si="11">SUM(AV5:AV57)</f>
        <v>1431</v>
      </c>
      <c r="AW3" s="112">
        <f t="shared" si="11"/>
        <v>2809</v>
      </c>
      <c r="AX3" s="112">
        <f t="shared" si="11"/>
        <v>3238.2999999999997</v>
      </c>
      <c r="AY3" s="112">
        <f t="shared" si="11"/>
        <v>6513.7</v>
      </c>
      <c r="AZ3" s="112">
        <f t="shared" si="11"/>
        <v>14310</v>
      </c>
      <c r="BA3" s="112">
        <f t="shared" si="11"/>
        <v>14840</v>
      </c>
    </row>
    <row r="4" spans="2:53" ht="19.2" x14ac:dyDescent="0.25">
      <c r="B4" s="111" t="s">
        <v>170</v>
      </c>
      <c r="C4" s="112">
        <f>AVERAGE(C5:C57)</f>
        <v>389</v>
      </c>
      <c r="D4" s="112">
        <f t="shared" ref="D4:AE4" si="12">AVERAGE(D5:D57)</f>
        <v>351.83018867924528</v>
      </c>
      <c r="E4" s="112">
        <f t="shared" si="12"/>
        <v>340.03773584905662</v>
      </c>
      <c r="F4" s="112">
        <f t="shared" si="12"/>
        <v>330</v>
      </c>
      <c r="G4" s="112">
        <f t="shared" si="12"/>
        <v>320</v>
      </c>
      <c r="H4" s="112">
        <f t="shared" si="12"/>
        <v>310</v>
      </c>
      <c r="I4" s="112">
        <f t="shared" si="12"/>
        <v>300</v>
      </c>
      <c r="J4" s="112">
        <f t="shared" si="12"/>
        <v>290</v>
      </c>
      <c r="K4" s="112">
        <f t="shared" si="12"/>
        <v>280</v>
      </c>
      <c r="L4" s="112">
        <f t="shared" si="12"/>
        <v>275</v>
      </c>
      <c r="M4" s="112">
        <f t="shared" si="12"/>
        <v>140</v>
      </c>
      <c r="N4" s="112">
        <f t="shared" si="12"/>
        <v>120.80000000000001</v>
      </c>
      <c r="O4" s="112">
        <f t="shared" si="12"/>
        <v>115.8</v>
      </c>
      <c r="P4" s="112">
        <f t="shared" si="12"/>
        <v>3376000</v>
      </c>
      <c r="Q4" s="112">
        <f t="shared" si="12"/>
        <v>1228.7223821832129</v>
      </c>
      <c r="R4" s="112">
        <f t="shared" si="12"/>
        <v>2725.5283018867926</v>
      </c>
      <c r="S4" s="112">
        <f t="shared" si="12"/>
        <v>281.8679245283019</v>
      </c>
      <c r="T4" s="120">
        <f t="shared" si="12"/>
        <v>0.10641093898115798</v>
      </c>
      <c r="U4" s="112">
        <f t="shared" si="12"/>
        <v>270</v>
      </c>
      <c r="V4" s="112">
        <f t="shared" si="12"/>
        <v>136</v>
      </c>
      <c r="W4" s="120">
        <f t="shared" si="12"/>
        <v>0.50859794693438831</v>
      </c>
      <c r="X4" s="112">
        <f t="shared" si="12"/>
        <v>135</v>
      </c>
      <c r="Y4" s="112">
        <f t="shared" si="12"/>
        <v>54</v>
      </c>
      <c r="Z4" s="120">
        <f t="shared" si="12"/>
        <v>0.3999999999999998</v>
      </c>
      <c r="AA4" s="112">
        <f t="shared" si="12"/>
        <v>54</v>
      </c>
      <c r="AB4" s="112">
        <f t="shared" si="12"/>
        <v>27</v>
      </c>
      <c r="AC4" s="120">
        <f t="shared" si="12"/>
        <v>0.5</v>
      </c>
      <c r="AD4" s="112">
        <f t="shared" si="12"/>
        <v>14006.566037735849</v>
      </c>
      <c r="AE4" s="116">
        <f t="shared" si="12"/>
        <v>14006.566037735849</v>
      </c>
      <c r="AF4" s="112">
        <f t="shared" ref="AF4:AI4" si="13">AVERAGE(AF5:AF57)</f>
        <v>13947.169811320755</v>
      </c>
      <c r="AG4" s="116">
        <f t="shared" si="13"/>
        <v>13947.169811320755</v>
      </c>
      <c r="AH4" s="112">
        <f t="shared" si="13"/>
        <v>13950.943396226416</v>
      </c>
      <c r="AI4" s="116">
        <f t="shared" si="13"/>
        <v>13950.943396226416</v>
      </c>
      <c r="AJ4" s="112">
        <f t="shared" ref="AJ4:AM4" si="14">AVERAGE(AJ5:AJ57)</f>
        <v>13954.716981132075</v>
      </c>
      <c r="AK4" s="116">
        <f t="shared" si="14"/>
        <v>13954.716981132075</v>
      </c>
      <c r="AL4" s="112">
        <f t="shared" si="14"/>
        <v>14199.415094339623</v>
      </c>
      <c r="AM4" s="116">
        <f t="shared" si="14"/>
        <v>14199.415094339623</v>
      </c>
      <c r="AN4" s="112">
        <f t="shared" ref="AN4:AQ4" si="15">AVERAGE(AN5:AN57)</f>
        <v>14006.566037735849</v>
      </c>
      <c r="AO4" s="116">
        <f t="shared" si="15"/>
        <v>14006.566037735849</v>
      </c>
      <c r="AP4" s="112">
        <f t="shared" si="15"/>
        <v>13963.566037735849</v>
      </c>
      <c r="AQ4" s="116">
        <f t="shared" si="15"/>
        <v>13963.566037735849</v>
      </c>
      <c r="AR4" s="112">
        <f t="shared" ref="AR4:BA4" si="16">AVERAGE(AR5:AR57)</f>
        <v>13965.452830188678</v>
      </c>
      <c r="AS4" s="116">
        <f t="shared" si="16"/>
        <v>13965.452830188678</v>
      </c>
      <c r="AT4" s="112">
        <f t="shared" si="16"/>
        <v>13840.886792452829</v>
      </c>
      <c r="AU4" s="116">
        <f t="shared" si="16"/>
        <v>13840.886792452829</v>
      </c>
      <c r="AV4" s="112">
        <f t="shared" si="16"/>
        <v>27</v>
      </c>
      <c r="AW4" s="112">
        <f t="shared" si="16"/>
        <v>53</v>
      </c>
      <c r="AX4" s="112">
        <f t="shared" si="16"/>
        <v>61.099999999999994</v>
      </c>
      <c r="AY4" s="112">
        <f t="shared" si="16"/>
        <v>122.89999999999999</v>
      </c>
      <c r="AZ4" s="112">
        <f t="shared" si="16"/>
        <v>270</v>
      </c>
      <c r="BA4" s="112">
        <f t="shared" si="16"/>
        <v>280</v>
      </c>
    </row>
    <row r="5" spans="2:53" ht="15.75" customHeight="1" x14ac:dyDescent="0.45">
      <c r="B5" s="95">
        <v>42736</v>
      </c>
      <c r="C5" s="7">
        <v>1637</v>
      </c>
      <c r="D5" s="7">
        <v>187</v>
      </c>
      <c r="E5" s="7">
        <v>82</v>
      </c>
      <c r="F5" s="7">
        <v>70</v>
      </c>
      <c r="G5" s="7">
        <v>60</v>
      </c>
      <c r="H5" s="7">
        <v>50</v>
      </c>
      <c r="I5" s="7">
        <v>40</v>
      </c>
      <c r="J5" s="7">
        <v>30</v>
      </c>
      <c r="K5" s="7">
        <v>20</v>
      </c>
      <c r="L5" s="7">
        <v>15</v>
      </c>
      <c r="M5" s="7">
        <v>10</v>
      </c>
      <c r="N5" s="7">
        <v>7</v>
      </c>
      <c r="O5" s="7">
        <v>2</v>
      </c>
      <c r="P5" s="97">
        <f t="shared" ref="P5:P6" si="17">($V$60*V5)+($V$61*Y5)+($V$62*AB5)</f>
        <v>126000</v>
      </c>
      <c r="Q5" s="97">
        <f t="shared" ref="Q5:Q6" si="18">P5/R5</f>
        <v>86.717136958017889</v>
      </c>
      <c r="R5" s="7">
        <v>1453</v>
      </c>
      <c r="S5" s="7">
        <v>639</v>
      </c>
      <c r="T5" s="98">
        <f t="shared" si="2"/>
        <v>0.43977976600137647</v>
      </c>
      <c r="U5" s="7">
        <v>10</v>
      </c>
      <c r="V5" s="7">
        <v>6</v>
      </c>
      <c r="W5" s="98">
        <f t="shared" si="3"/>
        <v>0.6</v>
      </c>
      <c r="X5" s="7">
        <v>5</v>
      </c>
      <c r="Y5" s="7">
        <v>2</v>
      </c>
      <c r="Z5" s="98">
        <f t="shared" si="5"/>
        <v>0.4</v>
      </c>
      <c r="AA5" s="7">
        <v>2</v>
      </c>
      <c r="AB5" s="7">
        <v>1</v>
      </c>
      <c r="AC5" s="98">
        <f t="shared" si="6"/>
        <v>0.5</v>
      </c>
      <c r="AD5" s="7">
        <v>2779</v>
      </c>
      <c r="AE5" s="8">
        <v>2779</v>
      </c>
      <c r="AF5" s="7">
        <v>1000</v>
      </c>
      <c r="AG5" s="8">
        <v>1000</v>
      </c>
      <c r="AH5" s="7">
        <v>1100</v>
      </c>
      <c r="AI5" s="8">
        <v>1100</v>
      </c>
      <c r="AJ5" s="7">
        <v>1200</v>
      </c>
      <c r="AK5" s="8">
        <v>1200</v>
      </c>
      <c r="AL5" s="7">
        <v>13000</v>
      </c>
      <c r="AM5" s="8">
        <v>13000</v>
      </c>
      <c r="AN5" s="7">
        <v>2779</v>
      </c>
      <c r="AO5" s="8">
        <v>2779</v>
      </c>
      <c r="AP5" s="7">
        <v>500</v>
      </c>
      <c r="AQ5" s="8">
        <v>500</v>
      </c>
      <c r="AR5" s="7">
        <v>600</v>
      </c>
      <c r="AS5" s="8">
        <v>600</v>
      </c>
      <c r="AT5" s="7">
        <v>700</v>
      </c>
      <c r="AU5" s="8">
        <v>700</v>
      </c>
      <c r="AV5" s="7">
        <v>1</v>
      </c>
      <c r="AW5" s="7">
        <v>1</v>
      </c>
      <c r="AX5" s="7">
        <v>1</v>
      </c>
      <c r="AY5" s="7">
        <v>1</v>
      </c>
      <c r="AZ5" s="7">
        <v>10</v>
      </c>
      <c r="BA5" s="7">
        <v>20</v>
      </c>
    </row>
    <row r="6" spans="2:53" ht="15.75" customHeight="1" x14ac:dyDescent="0.45">
      <c r="B6" s="113">
        <v>42743</v>
      </c>
      <c r="C6" s="114">
        <v>110</v>
      </c>
      <c r="D6" s="114">
        <v>100</v>
      </c>
      <c r="E6" s="114">
        <v>90</v>
      </c>
      <c r="F6" s="114">
        <v>80</v>
      </c>
      <c r="G6" s="114">
        <v>70</v>
      </c>
      <c r="H6" s="114">
        <v>60</v>
      </c>
      <c r="I6" s="114">
        <v>50</v>
      </c>
      <c r="J6" s="114">
        <v>40</v>
      </c>
      <c r="K6" s="114">
        <v>30</v>
      </c>
      <c r="L6" s="114">
        <v>25</v>
      </c>
      <c r="M6" s="114">
        <v>15</v>
      </c>
      <c r="N6" s="114">
        <v>10</v>
      </c>
      <c r="O6" s="114">
        <v>5</v>
      </c>
      <c r="P6" s="117">
        <f t="shared" si="17"/>
        <v>251000</v>
      </c>
      <c r="Q6" s="117">
        <f t="shared" si="18"/>
        <v>1255</v>
      </c>
      <c r="R6" s="114">
        <v>200</v>
      </c>
      <c r="S6" s="114">
        <v>20</v>
      </c>
      <c r="T6" s="121">
        <f t="shared" si="2"/>
        <v>0.1</v>
      </c>
      <c r="U6" s="114">
        <v>20</v>
      </c>
      <c r="V6" s="114">
        <v>11</v>
      </c>
      <c r="W6" s="121">
        <f t="shared" si="3"/>
        <v>0.55000000000000004</v>
      </c>
      <c r="X6" s="114">
        <v>10</v>
      </c>
      <c r="Y6" s="114">
        <v>4</v>
      </c>
      <c r="Z6" s="121">
        <f t="shared" si="5"/>
        <v>0.4</v>
      </c>
      <c r="AA6" s="114">
        <v>4</v>
      </c>
      <c r="AB6" s="114">
        <v>2</v>
      </c>
      <c r="AC6" s="121">
        <f t="shared" si="6"/>
        <v>0.5</v>
      </c>
      <c r="AD6" s="114">
        <v>2469</v>
      </c>
      <c r="AE6" s="125">
        <v>2469</v>
      </c>
      <c r="AF6" s="114">
        <v>1100</v>
      </c>
      <c r="AG6" s="125">
        <v>1100</v>
      </c>
      <c r="AH6" s="114">
        <v>1200</v>
      </c>
      <c r="AI6" s="125">
        <v>1200</v>
      </c>
      <c r="AJ6" s="114">
        <v>1300</v>
      </c>
      <c r="AK6" s="125">
        <v>1300</v>
      </c>
      <c r="AL6" s="114">
        <v>2469</v>
      </c>
      <c r="AM6" s="125">
        <v>2469</v>
      </c>
      <c r="AN6" s="114">
        <v>2469</v>
      </c>
      <c r="AO6" s="125">
        <v>2469</v>
      </c>
      <c r="AP6" s="114">
        <v>2469</v>
      </c>
      <c r="AQ6" s="125">
        <v>2469</v>
      </c>
      <c r="AR6" s="114">
        <v>2469</v>
      </c>
      <c r="AS6" s="125">
        <v>2469</v>
      </c>
      <c r="AT6" s="114">
        <v>800</v>
      </c>
      <c r="AU6" s="125">
        <v>800</v>
      </c>
      <c r="AV6" s="114">
        <v>2</v>
      </c>
      <c r="AW6" s="114">
        <v>3</v>
      </c>
      <c r="AX6" s="114">
        <v>4</v>
      </c>
      <c r="AY6" s="114">
        <v>5</v>
      </c>
      <c r="AZ6" s="114">
        <v>20</v>
      </c>
      <c r="BA6" s="114">
        <v>30</v>
      </c>
    </row>
    <row r="7" spans="2:53" ht="15.75" customHeight="1" x14ac:dyDescent="0.45">
      <c r="B7" s="95">
        <v>42750</v>
      </c>
      <c r="C7" s="7">
        <v>120</v>
      </c>
      <c r="D7" s="7">
        <v>110</v>
      </c>
      <c r="E7" s="7">
        <v>100</v>
      </c>
      <c r="F7" s="7">
        <v>90</v>
      </c>
      <c r="G7" s="7">
        <v>80</v>
      </c>
      <c r="H7" s="7">
        <v>70</v>
      </c>
      <c r="I7" s="7">
        <v>60</v>
      </c>
      <c r="J7" s="7">
        <v>50</v>
      </c>
      <c r="K7" s="7">
        <v>40</v>
      </c>
      <c r="L7" s="7">
        <v>35</v>
      </c>
      <c r="M7" s="7">
        <v>20</v>
      </c>
      <c r="N7" s="7">
        <v>15</v>
      </c>
      <c r="O7" s="7">
        <v>10</v>
      </c>
      <c r="P7" s="97">
        <f t="shared" ref="P7:P38" si="19">($V$60*V7)+($V$61*Y7)+($V$62*AB7)</f>
        <v>376000</v>
      </c>
      <c r="Q7" s="97">
        <f t="shared" ref="Q7:Q38" si="20">P7/R7</f>
        <v>1253.3333333333333</v>
      </c>
      <c r="R7" s="7">
        <v>300</v>
      </c>
      <c r="S7" s="7">
        <v>30</v>
      </c>
      <c r="T7" s="98">
        <f t="shared" ref="T7:T38" si="21">S7/R7</f>
        <v>0.1</v>
      </c>
      <c r="U7" s="7">
        <v>30</v>
      </c>
      <c r="V7" s="7">
        <v>16</v>
      </c>
      <c r="W7" s="98">
        <f t="shared" ref="W7:W38" si="22">V7/U7</f>
        <v>0.53333333333333333</v>
      </c>
      <c r="X7" s="7">
        <v>15</v>
      </c>
      <c r="Y7" s="7">
        <v>6</v>
      </c>
      <c r="Z7" s="98">
        <f t="shared" ref="Z7:Z38" si="23">Y7/X7</f>
        <v>0.4</v>
      </c>
      <c r="AA7" s="7">
        <v>6</v>
      </c>
      <c r="AB7" s="7">
        <v>3</v>
      </c>
      <c r="AC7" s="98">
        <f t="shared" ref="AC7:AC38" si="24">AB7/AA7</f>
        <v>0.5</v>
      </c>
      <c r="AD7" s="7">
        <v>2567</v>
      </c>
      <c r="AE7" s="8">
        <v>2567</v>
      </c>
      <c r="AF7" s="7">
        <v>2567</v>
      </c>
      <c r="AG7" s="8">
        <v>2567</v>
      </c>
      <c r="AH7" s="7">
        <v>2567</v>
      </c>
      <c r="AI7" s="8">
        <v>2567</v>
      </c>
      <c r="AJ7" s="7">
        <v>2567</v>
      </c>
      <c r="AK7" s="8">
        <v>2567</v>
      </c>
      <c r="AL7" s="7">
        <v>2567</v>
      </c>
      <c r="AM7" s="8">
        <v>2567</v>
      </c>
      <c r="AN7" s="7">
        <v>2567</v>
      </c>
      <c r="AO7" s="8">
        <v>2567</v>
      </c>
      <c r="AP7" s="7">
        <v>2567</v>
      </c>
      <c r="AQ7" s="8">
        <v>2567</v>
      </c>
      <c r="AR7" s="7">
        <v>2567</v>
      </c>
      <c r="AS7" s="8">
        <v>2567</v>
      </c>
      <c r="AT7" s="7">
        <v>900</v>
      </c>
      <c r="AU7" s="8">
        <v>900</v>
      </c>
      <c r="AV7" s="7">
        <v>3</v>
      </c>
      <c r="AW7" s="7">
        <v>5</v>
      </c>
      <c r="AX7" s="7">
        <v>6</v>
      </c>
      <c r="AY7" s="7">
        <v>10</v>
      </c>
      <c r="AZ7" s="7">
        <v>30</v>
      </c>
      <c r="BA7" s="7">
        <v>40</v>
      </c>
    </row>
    <row r="8" spans="2:53" ht="15.75" customHeight="1" x14ac:dyDescent="0.45">
      <c r="B8" s="113">
        <v>42757</v>
      </c>
      <c r="C8" s="114">
        <v>130</v>
      </c>
      <c r="D8" s="114">
        <v>120</v>
      </c>
      <c r="E8" s="114">
        <v>110</v>
      </c>
      <c r="F8" s="114">
        <v>100</v>
      </c>
      <c r="G8" s="114">
        <v>90</v>
      </c>
      <c r="H8" s="114">
        <v>80</v>
      </c>
      <c r="I8" s="114">
        <v>70</v>
      </c>
      <c r="J8" s="114">
        <v>60</v>
      </c>
      <c r="K8" s="114">
        <v>50</v>
      </c>
      <c r="L8" s="114">
        <v>45</v>
      </c>
      <c r="M8" s="114">
        <v>25</v>
      </c>
      <c r="N8" s="114">
        <v>20</v>
      </c>
      <c r="O8" s="114">
        <v>15</v>
      </c>
      <c r="P8" s="117">
        <f t="shared" si="19"/>
        <v>501000</v>
      </c>
      <c r="Q8" s="117">
        <f t="shared" si="20"/>
        <v>1252.5</v>
      </c>
      <c r="R8" s="114">
        <v>400</v>
      </c>
      <c r="S8" s="114">
        <v>40</v>
      </c>
      <c r="T8" s="121">
        <f t="shared" si="21"/>
        <v>0.1</v>
      </c>
      <c r="U8" s="114">
        <v>40</v>
      </c>
      <c r="V8" s="114">
        <v>21</v>
      </c>
      <c r="W8" s="121">
        <f t="shared" si="22"/>
        <v>0.52500000000000002</v>
      </c>
      <c r="X8" s="114">
        <v>20</v>
      </c>
      <c r="Y8" s="114">
        <v>8</v>
      </c>
      <c r="Z8" s="121">
        <f t="shared" si="23"/>
        <v>0.4</v>
      </c>
      <c r="AA8" s="114">
        <v>8</v>
      </c>
      <c r="AB8" s="114">
        <v>4</v>
      </c>
      <c r="AC8" s="121">
        <f t="shared" si="24"/>
        <v>0.5</v>
      </c>
      <c r="AD8" s="114">
        <v>4366</v>
      </c>
      <c r="AE8" s="125">
        <v>4366</v>
      </c>
      <c r="AF8" s="114">
        <v>4366</v>
      </c>
      <c r="AG8" s="125">
        <v>4366</v>
      </c>
      <c r="AH8" s="114">
        <v>4366</v>
      </c>
      <c r="AI8" s="125">
        <v>4366</v>
      </c>
      <c r="AJ8" s="114">
        <v>4366</v>
      </c>
      <c r="AK8" s="125">
        <v>4366</v>
      </c>
      <c r="AL8" s="114">
        <v>4366</v>
      </c>
      <c r="AM8" s="125">
        <v>4366</v>
      </c>
      <c r="AN8" s="114">
        <v>4366</v>
      </c>
      <c r="AO8" s="125">
        <v>4366</v>
      </c>
      <c r="AP8" s="114">
        <v>4366</v>
      </c>
      <c r="AQ8" s="125">
        <v>4366</v>
      </c>
      <c r="AR8" s="114">
        <v>4366</v>
      </c>
      <c r="AS8" s="125">
        <v>4366</v>
      </c>
      <c r="AT8" s="114">
        <v>1000</v>
      </c>
      <c r="AU8" s="125">
        <v>1000</v>
      </c>
      <c r="AV8" s="114">
        <v>4</v>
      </c>
      <c r="AW8" s="114">
        <v>7</v>
      </c>
      <c r="AX8" s="114">
        <v>8</v>
      </c>
      <c r="AY8" s="114">
        <v>15</v>
      </c>
      <c r="AZ8" s="114">
        <v>40</v>
      </c>
      <c r="BA8" s="114">
        <v>50</v>
      </c>
    </row>
    <row r="9" spans="2:53" ht="15.75" customHeight="1" x14ac:dyDescent="0.45">
      <c r="B9" s="95">
        <v>42764</v>
      </c>
      <c r="C9" s="7">
        <v>140</v>
      </c>
      <c r="D9" s="7">
        <v>130</v>
      </c>
      <c r="E9" s="7">
        <v>120</v>
      </c>
      <c r="F9" s="7">
        <v>110</v>
      </c>
      <c r="G9" s="7">
        <v>100</v>
      </c>
      <c r="H9" s="7">
        <v>90</v>
      </c>
      <c r="I9" s="7">
        <v>80</v>
      </c>
      <c r="J9" s="7">
        <v>70</v>
      </c>
      <c r="K9" s="7">
        <v>60</v>
      </c>
      <c r="L9" s="7">
        <v>55</v>
      </c>
      <c r="M9" s="7">
        <v>30</v>
      </c>
      <c r="N9" s="7">
        <v>24</v>
      </c>
      <c r="O9" s="7">
        <v>19</v>
      </c>
      <c r="P9" s="97">
        <f t="shared" si="19"/>
        <v>626000</v>
      </c>
      <c r="Q9" s="97">
        <f t="shared" si="20"/>
        <v>1252</v>
      </c>
      <c r="R9" s="7">
        <v>500</v>
      </c>
      <c r="S9" s="7">
        <v>50</v>
      </c>
      <c r="T9" s="98">
        <f t="shared" si="21"/>
        <v>0.1</v>
      </c>
      <c r="U9" s="7">
        <v>50</v>
      </c>
      <c r="V9" s="7">
        <v>26</v>
      </c>
      <c r="W9" s="98">
        <f t="shared" si="22"/>
        <v>0.52</v>
      </c>
      <c r="X9" s="7">
        <v>25</v>
      </c>
      <c r="Y9" s="7">
        <v>10</v>
      </c>
      <c r="Z9" s="98">
        <f t="shared" si="23"/>
        <v>0.4</v>
      </c>
      <c r="AA9" s="7">
        <v>10</v>
      </c>
      <c r="AB9" s="7">
        <v>5</v>
      </c>
      <c r="AC9" s="98">
        <f t="shared" si="24"/>
        <v>0.5</v>
      </c>
      <c r="AD9" s="7">
        <v>2631</v>
      </c>
      <c r="AE9" s="8">
        <v>2631</v>
      </c>
      <c r="AF9" s="7">
        <v>2631</v>
      </c>
      <c r="AG9" s="8">
        <v>2631</v>
      </c>
      <c r="AH9" s="7">
        <v>2631</v>
      </c>
      <c r="AI9" s="8">
        <v>2631</v>
      </c>
      <c r="AJ9" s="7">
        <v>2631</v>
      </c>
      <c r="AK9" s="8">
        <v>2631</v>
      </c>
      <c r="AL9" s="7">
        <v>2631</v>
      </c>
      <c r="AM9" s="8">
        <v>2631</v>
      </c>
      <c r="AN9" s="7">
        <v>2631</v>
      </c>
      <c r="AO9" s="8">
        <v>2631</v>
      </c>
      <c r="AP9" s="7">
        <v>2631</v>
      </c>
      <c r="AQ9" s="8">
        <v>2631</v>
      </c>
      <c r="AR9" s="7">
        <v>2631</v>
      </c>
      <c r="AS9" s="8">
        <v>2631</v>
      </c>
      <c r="AT9" s="7">
        <v>2631</v>
      </c>
      <c r="AU9" s="8">
        <v>2631</v>
      </c>
      <c r="AV9" s="7">
        <v>5</v>
      </c>
      <c r="AW9" s="7">
        <v>9</v>
      </c>
      <c r="AX9" s="7">
        <v>10.5</v>
      </c>
      <c r="AY9" s="7">
        <v>19.5</v>
      </c>
      <c r="AZ9" s="7">
        <v>50</v>
      </c>
      <c r="BA9" s="7">
        <v>60</v>
      </c>
    </row>
    <row r="10" spans="2:53" ht="15.75" customHeight="1" x14ac:dyDescent="0.45">
      <c r="B10" s="113">
        <v>42771</v>
      </c>
      <c r="C10" s="114">
        <v>150</v>
      </c>
      <c r="D10" s="114">
        <v>140</v>
      </c>
      <c r="E10" s="114">
        <v>130</v>
      </c>
      <c r="F10" s="114">
        <v>120</v>
      </c>
      <c r="G10" s="114">
        <v>110</v>
      </c>
      <c r="H10" s="114">
        <v>100</v>
      </c>
      <c r="I10" s="114">
        <v>90</v>
      </c>
      <c r="J10" s="114">
        <v>80</v>
      </c>
      <c r="K10" s="114">
        <v>70</v>
      </c>
      <c r="L10" s="114">
        <v>65</v>
      </c>
      <c r="M10" s="114">
        <v>35</v>
      </c>
      <c r="N10" s="114">
        <v>28.4</v>
      </c>
      <c r="O10" s="114">
        <v>23.4</v>
      </c>
      <c r="P10" s="117">
        <f t="shared" si="19"/>
        <v>751000</v>
      </c>
      <c r="Q10" s="117">
        <f t="shared" si="20"/>
        <v>1251.6666666666667</v>
      </c>
      <c r="R10" s="114">
        <v>600</v>
      </c>
      <c r="S10" s="114">
        <v>60</v>
      </c>
      <c r="T10" s="121">
        <f t="shared" si="21"/>
        <v>0.1</v>
      </c>
      <c r="U10" s="114">
        <v>60</v>
      </c>
      <c r="V10" s="114">
        <v>31</v>
      </c>
      <c r="W10" s="121">
        <f t="shared" si="22"/>
        <v>0.51666666666666672</v>
      </c>
      <c r="X10" s="114">
        <v>30</v>
      </c>
      <c r="Y10" s="114">
        <v>12</v>
      </c>
      <c r="Z10" s="121">
        <f t="shared" si="23"/>
        <v>0.4</v>
      </c>
      <c r="AA10" s="114">
        <v>12</v>
      </c>
      <c r="AB10" s="114">
        <v>6</v>
      </c>
      <c r="AC10" s="121">
        <f t="shared" si="24"/>
        <v>0.5</v>
      </c>
      <c r="AD10" s="114">
        <v>2279</v>
      </c>
      <c r="AE10" s="125">
        <v>2279</v>
      </c>
      <c r="AF10" s="114">
        <v>2279</v>
      </c>
      <c r="AG10" s="125">
        <v>2279</v>
      </c>
      <c r="AH10" s="114">
        <v>2279</v>
      </c>
      <c r="AI10" s="125">
        <v>2279</v>
      </c>
      <c r="AJ10" s="114">
        <v>2279</v>
      </c>
      <c r="AK10" s="125">
        <v>2279</v>
      </c>
      <c r="AL10" s="114">
        <v>2279</v>
      </c>
      <c r="AM10" s="125">
        <v>2279</v>
      </c>
      <c r="AN10" s="114">
        <v>2279</v>
      </c>
      <c r="AO10" s="125">
        <v>2279</v>
      </c>
      <c r="AP10" s="114">
        <v>2279</v>
      </c>
      <c r="AQ10" s="125">
        <v>2279</v>
      </c>
      <c r="AR10" s="114">
        <v>2279</v>
      </c>
      <c r="AS10" s="125">
        <v>2279</v>
      </c>
      <c r="AT10" s="114">
        <v>2279</v>
      </c>
      <c r="AU10" s="125">
        <v>2279</v>
      </c>
      <c r="AV10" s="114">
        <v>6</v>
      </c>
      <c r="AW10" s="114">
        <v>11</v>
      </c>
      <c r="AX10" s="114">
        <v>12.8</v>
      </c>
      <c r="AY10" s="114">
        <v>24.2</v>
      </c>
      <c r="AZ10" s="114">
        <v>60</v>
      </c>
      <c r="BA10" s="114">
        <v>70</v>
      </c>
    </row>
    <row r="11" spans="2:53" ht="15.75" customHeight="1" x14ac:dyDescent="0.45">
      <c r="B11" s="95">
        <v>42778</v>
      </c>
      <c r="C11" s="7">
        <v>160</v>
      </c>
      <c r="D11" s="7">
        <v>150</v>
      </c>
      <c r="E11" s="7">
        <v>140</v>
      </c>
      <c r="F11" s="7">
        <v>130</v>
      </c>
      <c r="G11" s="7">
        <v>120</v>
      </c>
      <c r="H11" s="7">
        <v>110</v>
      </c>
      <c r="I11" s="7">
        <v>100</v>
      </c>
      <c r="J11" s="7">
        <v>90</v>
      </c>
      <c r="K11" s="7">
        <v>80</v>
      </c>
      <c r="L11" s="7">
        <v>75</v>
      </c>
      <c r="M11" s="7">
        <v>40</v>
      </c>
      <c r="N11" s="7">
        <v>32.799999999999997</v>
      </c>
      <c r="O11" s="7">
        <v>27.8</v>
      </c>
      <c r="P11" s="97">
        <f t="shared" si="19"/>
        <v>876000</v>
      </c>
      <c r="Q11" s="97">
        <f t="shared" si="20"/>
        <v>1251.4285714285713</v>
      </c>
      <c r="R11" s="7">
        <v>700</v>
      </c>
      <c r="S11" s="7">
        <v>70</v>
      </c>
      <c r="T11" s="98">
        <f t="shared" si="21"/>
        <v>0.1</v>
      </c>
      <c r="U11" s="7">
        <v>70</v>
      </c>
      <c r="V11" s="7">
        <v>36</v>
      </c>
      <c r="W11" s="98">
        <f t="shared" si="22"/>
        <v>0.51428571428571423</v>
      </c>
      <c r="X11" s="7">
        <v>35</v>
      </c>
      <c r="Y11" s="7">
        <v>14</v>
      </c>
      <c r="Z11" s="98">
        <f t="shared" si="23"/>
        <v>0.4</v>
      </c>
      <c r="AA11" s="7">
        <v>14</v>
      </c>
      <c r="AB11" s="7">
        <v>7</v>
      </c>
      <c r="AC11" s="98">
        <f t="shared" si="24"/>
        <v>0.5</v>
      </c>
      <c r="AD11" s="7">
        <v>2827</v>
      </c>
      <c r="AE11" s="8">
        <v>2827</v>
      </c>
      <c r="AF11" s="7">
        <v>2827</v>
      </c>
      <c r="AG11" s="8">
        <v>2827</v>
      </c>
      <c r="AH11" s="7">
        <v>2827</v>
      </c>
      <c r="AI11" s="8">
        <v>2827</v>
      </c>
      <c r="AJ11" s="7">
        <v>2827</v>
      </c>
      <c r="AK11" s="8">
        <v>2827</v>
      </c>
      <c r="AL11" s="7">
        <v>2827</v>
      </c>
      <c r="AM11" s="8">
        <v>2827</v>
      </c>
      <c r="AN11" s="7">
        <v>2827</v>
      </c>
      <c r="AO11" s="8">
        <v>2827</v>
      </c>
      <c r="AP11" s="7">
        <v>2827</v>
      </c>
      <c r="AQ11" s="8">
        <v>2827</v>
      </c>
      <c r="AR11" s="7">
        <v>2827</v>
      </c>
      <c r="AS11" s="8">
        <v>2827</v>
      </c>
      <c r="AT11" s="7">
        <v>2827</v>
      </c>
      <c r="AU11" s="8">
        <v>2827</v>
      </c>
      <c r="AV11" s="7">
        <v>7</v>
      </c>
      <c r="AW11" s="7">
        <v>13</v>
      </c>
      <c r="AX11" s="7">
        <v>15.1</v>
      </c>
      <c r="AY11" s="7">
        <v>28.9</v>
      </c>
      <c r="AZ11" s="7">
        <v>70</v>
      </c>
      <c r="BA11" s="7">
        <v>80</v>
      </c>
    </row>
    <row r="12" spans="2:53" ht="15.75" customHeight="1" x14ac:dyDescent="0.45">
      <c r="B12" s="113">
        <v>42785</v>
      </c>
      <c r="C12" s="114">
        <v>170</v>
      </c>
      <c r="D12" s="114">
        <v>160</v>
      </c>
      <c r="E12" s="114">
        <v>150</v>
      </c>
      <c r="F12" s="114">
        <v>140</v>
      </c>
      <c r="G12" s="114">
        <v>130</v>
      </c>
      <c r="H12" s="114">
        <v>120</v>
      </c>
      <c r="I12" s="114">
        <v>110</v>
      </c>
      <c r="J12" s="114">
        <v>100</v>
      </c>
      <c r="K12" s="114">
        <v>90</v>
      </c>
      <c r="L12" s="114">
        <v>85</v>
      </c>
      <c r="M12" s="114">
        <v>45</v>
      </c>
      <c r="N12" s="114">
        <v>37.200000000000003</v>
      </c>
      <c r="O12" s="114">
        <v>32.200000000000003</v>
      </c>
      <c r="P12" s="117">
        <f t="shared" si="19"/>
        <v>1001000</v>
      </c>
      <c r="Q12" s="117">
        <f t="shared" si="20"/>
        <v>1251.25</v>
      </c>
      <c r="R12" s="114">
        <v>800</v>
      </c>
      <c r="S12" s="114">
        <v>80</v>
      </c>
      <c r="T12" s="121">
        <f t="shared" si="21"/>
        <v>0.1</v>
      </c>
      <c r="U12" s="114">
        <v>80</v>
      </c>
      <c r="V12" s="114">
        <v>41</v>
      </c>
      <c r="W12" s="121">
        <f t="shared" si="22"/>
        <v>0.51249999999999996</v>
      </c>
      <c r="X12" s="114">
        <v>40</v>
      </c>
      <c r="Y12" s="114">
        <v>16</v>
      </c>
      <c r="Z12" s="121">
        <f t="shared" si="23"/>
        <v>0.4</v>
      </c>
      <c r="AA12" s="114">
        <v>16</v>
      </c>
      <c r="AB12" s="114">
        <v>8</v>
      </c>
      <c r="AC12" s="121">
        <f t="shared" si="24"/>
        <v>0.5</v>
      </c>
      <c r="AD12" s="114">
        <v>3375</v>
      </c>
      <c r="AE12" s="125">
        <v>3375</v>
      </c>
      <c r="AF12" s="114">
        <v>3375</v>
      </c>
      <c r="AG12" s="125">
        <v>3375</v>
      </c>
      <c r="AH12" s="114">
        <v>3375</v>
      </c>
      <c r="AI12" s="125">
        <v>3375</v>
      </c>
      <c r="AJ12" s="114">
        <v>3375</v>
      </c>
      <c r="AK12" s="125">
        <v>3375</v>
      </c>
      <c r="AL12" s="114">
        <v>3375</v>
      </c>
      <c r="AM12" s="125">
        <v>3375</v>
      </c>
      <c r="AN12" s="114">
        <v>3375</v>
      </c>
      <c r="AO12" s="125">
        <v>3375</v>
      </c>
      <c r="AP12" s="114">
        <v>3375</v>
      </c>
      <c r="AQ12" s="125">
        <v>3375</v>
      </c>
      <c r="AR12" s="114">
        <v>3375</v>
      </c>
      <c r="AS12" s="125">
        <v>3375</v>
      </c>
      <c r="AT12" s="114">
        <v>3375</v>
      </c>
      <c r="AU12" s="125">
        <v>3375</v>
      </c>
      <c r="AV12" s="114">
        <v>8</v>
      </c>
      <c r="AW12" s="114">
        <v>15</v>
      </c>
      <c r="AX12" s="114">
        <v>17.399999999999999</v>
      </c>
      <c r="AY12" s="114">
        <v>33.6</v>
      </c>
      <c r="AZ12" s="114">
        <v>80</v>
      </c>
      <c r="BA12" s="114">
        <v>90</v>
      </c>
    </row>
    <row r="13" spans="2:53" ht="15.75" customHeight="1" x14ac:dyDescent="0.45">
      <c r="B13" s="95">
        <v>42792</v>
      </c>
      <c r="C13" s="7">
        <v>180</v>
      </c>
      <c r="D13" s="7">
        <v>170</v>
      </c>
      <c r="E13" s="7">
        <v>160</v>
      </c>
      <c r="F13" s="7">
        <v>150</v>
      </c>
      <c r="G13" s="7">
        <v>140</v>
      </c>
      <c r="H13" s="7">
        <v>130</v>
      </c>
      <c r="I13" s="7">
        <v>120</v>
      </c>
      <c r="J13" s="7">
        <v>110</v>
      </c>
      <c r="K13" s="7">
        <v>100</v>
      </c>
      <c r="L13" s="7">
        <v>95</v>
      </c>
      <c r="M13" s="7">
        <v>50</v>
      </c>
      <c r="N13" s="7">
        <v>41.6</v>
      </c>
      <c r="O13" s="7">
        <v>36.6</v>
      </c>
      <c r="P13" s="97">
        <f t="shared" si="19"/>
        <v>1126000</v>
      </c>
      <c r="Q13" s="97">
        <f t="shared" si="20"/>
        <v>1251.1111111111111</v>
      </c>
      <c r="R13" s="7">
        <v>900</v>
      </c>
      <c r="S13" s="7">
        <v>90</v>
      </c>
      <c r="T13" s="98">
        <f t="shared" si="21"/>
        <v>0.1</v>
      </c>
      <c r="U13" s="7">
        <v>90</v>
      </c>
      <c r="V13" s="7">
        <v>46</v>
      </c>
      <c r="W13" s="98">
        <f t="shared" si="22"/>
        <v>0.51111111111111107</v>
      </c>
      <c r="X13" s="7">
        <v>45</v>
      </c>
      <c r="Y13" s="7">
        <v>18</v>
      </c>
      <c r="Z13" s="98">
        <f t="shared" si="23"/>
        <v>0.4</v>
      </c>
      <c r="AA13" s="7">
        <v>18</v>
      </c>
      <c r="AB13" s="7">
        <v>9</v>
      </c>
      <c r="AC13" s="98">
        <f t="shared" si="24"/>
        <v>0.5</v>
      </c>
      <c r="AD13" s="7">
        <v>3923</v>
      </c>
      <c r="AE13" s="8">
        <v>3923</v>
      </c>
      <c r="AF13" s="7">
        <v>3923</v>
      </c>
      <c r="AG13" s="8">
        <v>3923</v>
      </c>
      <c r="AH13" s="7">
        <v>3923</v>
      </c>
      <c r="AI13" s="8">
        <v>3923</v>
      </c>
      <c r="AJ13" s="7">
        <v>3923</v>
      </c>
      <c r="AK13" s="8">
        <v>3923</v>
      </c>
      <c r="AL13" s="7">
        <v>3923</v>
      </c>
      <c r="AM13" s="8">
        <v>3923</v>
      </c>
      <c r="AN13" s="7">
        <v>3923</v>
      </c>
      <c r="AO13" s="8">
        <v>3923</v>
      </c>
      <c r="AP13" s="7">
        <v>3923</v>
      </c>
      <c r="AQ13" s="8">
        <v>3923</v>
      </c>
      <c r="AR13" s="7">
        <v>3923</v>
      </c>
      <c r="AS13" s="8">
        <v>3923</v>
      </c>
      <c r="AT13" s="7">
        <v>3923</v>
      </c>
      <c r="AU13" s="8">
        <v>3923</v>
      </c>
      <c r="AV13" s="7">
        <v>9</v>
      </c>
      <c r="AW13" s="7">
        <v>17</v>
      </c>
      <c r="AX13" s="7">
        <v>19.7</v>
      </c>
      <c r="AY13" s="7">
        <v>38.299999999999997</v>
      </c>
      <c r="AZ13" s="7">
        <v>90</v>
      </c>
      <c r="BA13" s="7">
        <v>100</v>
      </c>
    </row>
    <row r="14" spans="2:53" ht="15.75" customHeight="1" x14ac:dyDescent="0.45">
      <c r="B14" s="113">
        <v>42799</v>
      </c>
      <c r="C14" s="114">
        <v>190</v>
      </c>
      <c r="D14" s="114">
        <v>180</v>
      </c>
      <c r="E14" s="114">
        <v>170</v>
      </c>
      <c r="F14" s="114">
        <v>160</v>
      </c>
      <c r="G14" s="114">
        <v>150</v>
      </c>
      <c r="H14" s="114">
        <v>140</v>
      </c>
      <c r="I14" s="114">
        <v>130</v>
      </c>
      <c r="J14" s="114">
        <v>120</v>
      </c>
      <c r="K14" s="114">
        <v>110</v>
      </c>
      <c r="L14" s="114">
        <v>105</v>
      </c>
      <c r="M14" s="114">
        <v>55</v>
      </c>
      <c r="N14" s="114">
        <v>46</v>
      </c>
      <c r="O14" s="114">
        <v>41</v>
      </c>
      <c r="P14" s="117">
        <f t="shared" si="19"/>
        <v>1251000</v>
      </c>
      <c r="Q14" s="117">
        <f t="shared" si="20"/>
        <v>1251</v>
      </c>
      <c r="R14" s="114">
        <v>1000</v>
      </c>
      <c r="S14" s="114">
        <v>100</v>
      </c>
      <c r="T14" s="121">
        <f t="shared" si="21"/>
        <v>0.1</v>
      </c>
      <c r="U14" s="114">
        <v>100</v>
      </c>
      <c r="V14" s="114">
        <v>51</v>
      </c>
      <c r="W14" s="121">
        <f t="shared" si="22"/>
        <v>0.51</v>
      </c>
      <c r="X14" s="114">
        <v>50</v>
      </c>
      <c r="Y14" s="114">
        <v>20</v>
      </c>
      <c r="Z14" s="121">
        <f t="shared" si="23"/>
        <v>0.4</v>
      </c>
      <c r="AA14" s="114">
        <v>20</v>
      </c>
      <c r="AB14" s="114">
        <v>10</v>
      </c>
      <c r="AC14" s="121">
        <f t="shared" si="24"/>
        <v>0.5</v>
      </c>
      <c r="AD14" s="114">
        <v>4471</v>
      </c>
      <c r="AE14" s="125">
        <v>4471</v>
      </c>
      <c r="AF14" s="114">
        <v>4471</v>
      </c>
      <c r="AG14" s="125">
        <v>4471</v>
      </c>
      <c r="AH14" s="114">
        <v>4471</v>
      </c>
      <c r="AI14" s="125">
        <v>4471</v>
      </c>
      <c r="AJ14" s="114">
        <v>4471</v>
      </c>
      <c r="AK14" s="125">
        <v>4471</v>
      </c>
      <c r="AL14" s="114">
        <v>4471</v>
      </c>
      <c r="AM14" s="125">
        <v>4471</v>
      </c>
      <c r="AN14" s="114">
        <v>4471</v>
      </c>
      <c r="AO14" s="125">
        <v>4471</v>
      </c>
      <c r="AP14" s="114">
        <v>4471</v>
      </c>
      <c r="AQ14" s="125">
        <v>4471</v>
      </c>
      <c r="AR14" s="114">
        <v>4471</v>
      </c>
      <c r="AS14" s="125">
        <v>4471</v>
      </c>
      <c r="AT14" s="114">
        <v>4471</v>
      </c>
      <c r="AU14" s="125">
        <v>4471</v>
      </c>
      <c r="AV14" s="114">
        <v>10</v>
      </c>
      <c r="AW14" s="114">
        <v>19</v>
      </c>
      <c r="AX14" s="114">
        <v>22</v>
      </c>
      <c r="AY14" s="114">
        <v>43</v>
      </c>
      <c r="AZ14" s="114">
        <v>100</v>
      </c>
      <c r="BA14" s="114">
        <v>110</v>
      </c>
    </row>
    <row r="15" spans="2:53" ht="15.75" customHeight="1" x14ac:dyDescent="0.45">
      <c r="B15" s="95">
        <v>42806</v>
      </c>
      <c r="C15" s="7">
        <v>200</v>
      </c>
      <c r="D15" s="7">
        <v>190</v>
      </c>
      <c r="E15" s="7">
        <v>180</v>
      </c>
      <c r="F15" s="7">
        <v>170</v>
      </c>
      <c r="G15" s="7">
        <v>160</v>
      </c>
      <c r="H15" s="7">
        <v>150</v>
      </c>
      <c r="I15" s="7">
        <v>140</v>
      </c>
      <c r="J15" s="7">
        <v>130</v>
      </c>
      <c r="K15" s="7">
        <v>120</v>
      </c>
      <c r="L15" s="7">
        <v>115</v>
      </c>
      <c r="M15" s="7">
        <v>60</v>
      </c>
      <c r="N15" s="7">
        <v>50.4</v>
      </c>
      <c r="O15" s="7">
        <v>45.4</v>
      </c>
      <c r="P15" s="97">
        <f t="shared" si="19"/>
        <v>1376000</v>
      </c>
      <c r="Q15" s="97">
        <f t="shared" si="20"/>
        <v>1250.909090909091</v>
      </c>
      <c r="R15" s="7">
        <v>1100</v>
      </c>
      <c r="S15" s="7">
        <v>110</v>
      </c>
      <c r="T15" s="98">
        <f t="shared" si="21"/>
        <v>0.1</v>
      </c>
      <c r="U15" s="7">
        <v>110</v>
      </c>
      <c r="V15" s="7">
        <v>56</v>
      </c>
      <c r="W15" s="98">
        <f t="shared" si="22"/>
        <v>0.50909090909090904</v>
      </c>
      <c r="X15" s="7">
        <v>55</v>
      </c>
      <c r="Y15" s="7">
        <v>22</v>
      </c>
      <c r="Z15" s="98">
        <f t="shared" si="23"/>
        <v>0.4</v>
      </c>
      <c r="AA15" s="7">
        <v>22</v>
      </c>
      <c r="AB15" s="7">
        <v>11</v>
      </c>
      <c r="AC15" s="98">
        <f t="shared" si="24"/>
        <v>0.5</v>
      </c>
      <c r="AD15" s="7">
        <v>5019</v>
      </c>
      <c r="AE15" s="8">
        <v>5019</v>
      </c>
      <c r="AF15" s="7">
        <v>5019</v>
      </c>
      <c r="AG15" s="8">
        <v>5019</v>
      </c>
      <c r="AH15" s="7">
        <v>5019</v>
      </c>
      <c r="AI15" s="8">
        <v>5019</v>
      </c>
      <c r="AJ15" s="7">
        <v>5019</v>
      </c>
      <c r="AK15" s="8">
        <v>5019</v>
      </c>
      <c r="AL15" s="7">
        <v>5019</v>
      </c>
      <c r="AM15" s="8">
        <v>5019</v>
      </c>
      <c r="AN15" s="7">
        <v>5019</v>
      </c>
      <c r="AO15" s="8">
        <v>5019</v>
      </c>
      <c r="AP15" s="7">
        <v>5019</v>
      </c>
      <c r="AQ15" s="8">
        <v>5019</v>
      </c>
      <c r="AR15" s="7">
        <v>5019</v>
      </c>
      <c r="AS15" s="8">
        <v>5019</v>
      </c>
      <c r="AT15" s="7">
        <v>5019</v>
      </c>
      <c r="AU15" s="8">
        <v>5019</v>
      </c>
      <c r="AV15" s="7">
        <v>11</v>
      </c>
      <c r="AW15" s="7">
        <v>21</v>
      </c>
      <c r="AX15" s="7">
        <v>24.3</v>
      </c>
      <c r="AY15" s="7">
        <v>47.7</v>
      </c>
      <c r="AZ15" s="7">
        <v>110</v>
      </c>
      <c r="BA15" s="7">
        <v>120</v>
      </c>
    </row>
    <row r="16" spans="2:53" ht="15.75" customHeight="1" x14ac:dyDescent="0.45">
      <c r="B16" s="113">
        <v>42813</v>
      </c>
      <c r="C16" s="114">
        <v>210</v>
      </c>
      <c r="D16" s="114">
        <v>200</v>
      </c>
      <c r="E16" s="114">
        <v>190</v>
      </c>
      <c r="F16" s="114">
        <v>180</v>
      </c>
      <c r="G16" s="114">
        <v>170</v>
      </c>
      <c r="H16" s="114">
        <v>160</v>
      </c>
      <c r="I16" s="114">
        <v>150</v>
      </c>
      <c r="J16" s="114">
        <v>140</v>
      </c>
      <c r="K16" s="114">
        <v>130</v>
      </c>
      <c r="L16" s="114">
        <v>125</v>
      </c>
      <c r="M16" s="114">
        <v>65</v>
      </c>
      <c r="N16" s="114">
        <v>54.8</v>
      </c>
      <c r="O16" s="114">
        <v>49.8</v>
      </c>
      <c r="P16" s="117">
        <f t="shared" si="19"/>
        <v>1501000</v>
      </c>
      <c r="Q16" s="117">
        <f t="shared" si="20"/>
        <v>1250.8333333333333</v>
      </c>
      <c r="R16" s="114">
        <v>1200</v>
      </c>
      <c r="S16" s="114">
        <v>120</v>
      </c>
      <c r="T16" s="121">
        <f t="shared" si="21"/>
        <v>0.1</v>
      </c>
      <c r="U16" s="114">
        <v>120</v>
      </c>
      <c r="V16" s="114">
        <v>61</v>
      </c>
      <c r="W16" s="121">
        <f t="shared" si="22"/>
        <v>0.5083333333333333</v>
      </c>
      <c r="X16" s="114">
        <v>60</v>
      </c>
      <c r="Y16" s="114">
        <v>24</v>
      </c>
      <c r="Z16" s="121">
        <f t="shared" si="23"/>
        <v>0.4</v>
      </c>
      <c r="AA16" s="114">
        <v>24</v>
      </c>
      <c r="AB16" s="114">
        <v>12</v>
      </c>
      <c r="AC16" s="121">
        <f t="shared" si="24"/>
        <v>0.5</v>
      </c>
      <c r="AD16" s="114">
        <v>5567</v>
      </c>
      <c r="AE16" s="125">
        <v>5567</v>
      </c>
      <c r="AF16" s="114">
        <v>5567</v>
      </c>
      <c r="AG16" s="125">
        <v>5567</v>
      </c>
      <c r="AH16" s="114">
        <v>5567</v>
      </c>
      <c r="AI16" s="125">
        <v>5567</v>
      </c>
      <c r="AJ16" s="114">
        <v>5567</v>
      </c>
      <c r="AK16" s="125">
        <v>5567</v>
      </c>
      <c r="AL16" s="114">
        <v>5567</v>
      </c>
      <c r="AM16" s="125">
        <v>5567</v>
      </c>
      <c r="AN16" s="114">
        <v>5567</v>
      </c>
      <c r="AO16" s="125">
        <v>5567</v>
      </c>
      <c r="AP16" s="114">
        <v>5567</v>
      </c>
      <c r="AQ16" s="125">
        <v>5567</v>
      </c>
      <c r="AR16" s="114">
        <v>5567</v>
      </c>
      <c r="AS16" s="125">
        <v>5567</v>
      </c>
      <c r="AT16" s="114">
        <v>5567</v>
      </c>
      <c r="AU16" s="125">
        <v>5567</v>
      </c>
      <c r="AV16" s="114">
        <v>12</v>
      </c>
      <c r="AW16" s="114">
        <v>23</v>
      </c>
      <c r="AX16" s="114">
        <v>26.6</v>
      </c>
      <c r="AY16" s="114">
        <v>52.4</v>
      </c>
      <c r="AZ16" s="114">
        <v>120</v>
      </c>
      <c r="BA16" s="114">
        <v>130</v>
      </c>
    </row>
    <row r="17" spans="2:53" ht="15.75" customHeight="1" x14ac:dyDescent="0.45">
      <c r="B17" s="95">
        <v>42820</v>
      </c>
      <c r="C17" s="7">
        <v>220</v>
      </c>
      <c r="D17" s="7">
        <v>210</v>
      </c>
      <c r="E17" s="7">
        <v>200</v>
      </c>
      <c r="F17" s="7">
        <v>190</v>
      </c>
      <c r="G17" s="7">
        <v>180</v>
      </c>
      <c r="H17" s="7">
        <v>170</v>
      </c>
      <c r="I17" s="7">
        <v>160</v>
      </c>
      <c r="J17" s="7">
        <v>150</v>
      </c>
      <c r="K17" s="7">
        <v>140</v>
      </c>
      <c r="L17" s="7">
        <v>135</v>
      </c>
      <c r="M17" s="7">
        <v>70</v>
      </c>
      <c r="N17" s="7">
        <v>59.2</v>
      </c>
      <c r="O17" s="7">
        <v>54.2</v>
      </c>
      <c r="P17" s="97">
        <f t="shared" si="19"/>
        <v>1626000</v>
      </c>
      <c r="Q17" s="97">
        <f t="shared" si="20"/>
        <v>1250.7692307692307</v>
      </c>
      <c r="R17" s="7">
        <v>1300</v>
      </c>
      <c r="S17" s="7">
        <v>130</v>
      </c>
      <c r="T17" s="98">
        <f t="shared" si="21"/>
        <v>0.1</v>
      </c>
      <c r="U17" s="7">
        <v>130</v>
      </c>
      <c r="V17" s="7">
        <v>66</v>
      </c>
      <c r="W17" s="98">
        <f t="shared" si="22"/>
        <v>0.50769230769230766</v>
      </c>
      <c r="X17" s="7">
        <v>65</v>
      </c>
      <c r="Y17" s="7">
        <v>26</v>
      </c>
      <c r="Z17" s="98">
        <f t="shared" si="23"/>
        <v>0.4</v>
      </c>
      <c r="AA17" s="7">
        <v>26</v>
      </c>
      <c r="AB17" s="7">
        <v>13</v>
      </c>
      <c r="AC17" s="98">
        <f t="shared" si="24"/>
        <v>0.5</v>
      </c>
      <c r="AD17" s="7">
        <v>6115</v>
      </c>
      <c r="AE17" s="8">
        <v>6115</v>
      </c>
      <c r="AF17" s="7">
        <v>6115</v>
      </c>
      <c r="AG17" s="8">
        <v>6115</v>
      </c>
      <c r="AH17" s="7">
        <v>6115</v>
      </c>
      <c r="AI17" s="8">
        <v>6115</v>
      </c>
      <c r="AJ17" s="7">
        <v>6115</v>
      </c>
      <c r="AK17" s="8">
        <v>6115</v>
      </c>
      <c r="AL17" s="7">
        <v>6115</v>
      </c>
      <c r="AM17" s="8">
        <v>6115</v>
      </c>
      <c r="AN17" s="7">
        <v>6115</v>
      </c>
      <c r="AO17" s="8">
        <v>6115</v>
      </c>
      <c r="AP17" s="7">
        <v>6115</v>
      </c>
      <c r="AQ17" s="8">
        <v>6115</v>
      </c>
      <c r="AR17" s="7">
        <v>6115</v>
      </c>
      <c r="AS17" s="8">
        <v>6115</v>
      </c>
      <c r="AT17" s="7">
        <v>6115</v>
      </c>
      <c r="AU17" s="8">
        <v>6115</v>
      </c>
      <c r="AV17" s="7">
        <v>13</v>
      </c>
      <c r="AW17" s="7">
        <v>25</v>
      </c>
      <c r="AX17" s="7">
        <v>28.9</v>
      </c>
      <c r="AY17" s="7">
        <v>57.1</v>
      </c>
      <c r="AZ17" s="7">
        <v>130</v>
      </c>
      <c r="BA17" s="7">
        <v>140</v>
      </c>
    </row>
    <row r="18" spans="2:53" ht="15.75" customHeight="1" x14ac:dyDescent="0.45">
      <c r="B18" s="113">
        <v>42827</v>
      </c>
      <c r="C18" s="114">
        <v>230</v>
      </c>
      <c r="D18" s="114">
        <v>220</v>
      </c>
      <c r="E18" s="114">
        <v>210</v>
      </c>
      <c r="F18" s="114">
        <v>200</v>
      </c>
      <c r="G18" s="114">
        <v>190</v>
      </c>
      <c r="H18" s="114">
        <v>180</v>
      </c>
      <c r="I18" s="114">
        <v>170</v>
      </c>
      <c r="J18" s="114">
        <v>160</v>
      </c>
      <c r="K18" s="114">
        <v>150</v>
      </c>
      <c r="L18" s="114">
        <v>145</v>
      </c>
      <c r="M18" s="114">
        <v>75</v>
      </c>
      <c r="N18" s="114">
        <v>63.6</v>
      </c>
      <c r="O18" s="114">
        <v>58.6</v>
      </c>
      <c r="P18" s="117">
        <f t="shared" si="19"/>
        <v>1751000</v>
      </c>
      <c r="Q18" s="117">
        <f t="shared" si="20"/>
        <v>1250.7142857142858</v>
      </c>
      <c r="R18" s="114">
        <v>1400</v>
      </c>
      <c r="S18" s="114">
        <v>140</v>
      </c>
      <c r="T18" s="121">
        <f t="shared" si="21"/>
        <v>0.1</v>
      </c>
      <c r="U18" s="114">
        <v>140</v>
      </c>
      <c r="V18" s="114">
        <v>71</v>
      </c>
      <c r="W18" s="121">
        <f t="shared" si="22"/>
        <v>0.50714285714285712</v>
      </c>
      <c r="X18" s="114">
        <v>70</v>
      </c>
      <c r="Y18" s="114">
        <v>28</v>
      </c>
      <c r="Z18" s="121">
        <f t="shared" si="23"/>
        <v>0.4</v>
      </c>
      <c r="AA18" s="114">
        <v>28</v>
      </c>
      <c r="AB18" s="114">
        <v>14</v>
      </c>
      <c r="AC18" s="121">
        <f t="shared" si="24"/>
        <v>0.5</v>
      </c>
      <c r="AD18" s="114">
        <v>6663</v>
      </c>
      <c r="AE18" s="125">
        <v>6663</v>
      </c>
      <c r="AF18" s="114">
        <v>6663</v>
      </c>
      <c r="AG18" s="125">
        <v>6663</v>
      </c>
      <c r="AH18" s="114">
        <v>6663</v>
      </c>
      <c r="AI18" s="125">
        <v>6663</v>
      </c>
      <c r="AJ18" s="114">
        <v>6663</v>
      </c>
      <c r="AK18" s="125">
        <v>6663</v>
      </c>
      <c r="AL18" s="114">
        <v>6663</v>
      </c>
      <c r="AM18" s="125">
        <v>6663</v>
      </c>
      <c r="AN18" s="114">
        <v>6663</v>
      </c>
      <c r="AO18" s="125">
        <v>6663</v>
      </c>
      <c r="AP18" s="114">
        <v>6663</v>
      </c>
      <c r="AQ18" s="125">
        <v>6663</v>
      </c>
      <c r="AR18" s="114">
        <v>6663</v>
      </c>
      <c r="AS18" s="125">
        <v>6663</v>
      </c>
      <c r="AT18" s="114">
        <v>6663</v>
      </c>
      <c r="AU18" s="125">
        <v>6663</v>
      </c>
      <c r="AV18" s="114">
        <v>14</v>
      </c>
      <c r="AW18" s="114">
        <v>27</v>
      </c>
      <c r="AX18" s="114">
        <v>31.2</v>
      </c>
      <c r="AY18" s="114">
        <v>61.8</v>
      </c>
      <c r="AZ18" s="114">
        <v>140</v>
      </c>
      <c r="BA18" s="114">
        <v>150</v>
      </c>
    </row>
    <row r="19" spans="2:53" ht="15.75" customHeight="1" x14ac:dyDescent="0.45">
      <c r="B19" s="95">
        <v>42834</v>
      </c>
      <c r="C19" s="7">
        <v>240</v>
      </c>
      <c r="D19" s="7">
        <v>230</v>
      </c>
      <c r="E19" s="7">
        <v>220</v>
      </c>
      <c r="F19" s="7">
        <v>210</v>
      </c>
      <c r="G19" s="7">
        <v>200</v>
      </c>
      <c r="H19" s="7">
        <v>190</v>
      </c>
      <c r="I19" s="7">
        <v>180</v>
      </c>
      <c r="J19" s="7">
        <v>170</v>
      </c>
      <c r="K19" s="7">
        <v>160</v>
      </c>
      <c r="L19" s="7">
        <v>155</v>
      </c>
      <c r="M19" s="7">
        <v>80</v>
      </c>
      <c r="N19" s="7">
        <v>68</v>
      </c>
      <c r="O19" s="7">
        <v>63</v>
      </c>
      <c r="P19" s="97">
        <f t="shared" si="19"/>
        <v>1876000</v>
      </c>
      <c r="Q19" s="97">
        <f t="shared" si="20"/>
        <v>1250.6666666666667</v>
      </c>
      <c r="R19" s="7">
        <v>1500</v>
      </c>
      <c r="S19" s="7">
        <v>150</v>
      </c>
      <c r="T19" s="98">
        <f t="shared" si="21"/>
        <v>0.1</v>
      </c>
      <c r="U19" s="7">
        <v>150</v>
      </c>
      <c r="V19" s="7">
        <v>76</v>
      </c>
      <c r="W19" s="98">
        <f t="shared" si="22"/>
        <v>0.50666666666666671</v>
      </c>
      <c r="X19" s="7">
        <v>75</v>
      </c>
      <c r="Y19" s="7">
        <v>30</v>
      </c>
      <c r="Z19" s="98">
        <f t="shared" si="23"/>
        <v>0.4</v>
      </c>
      <c r="AA19" s="7">
        <v>30</v>
      </c>
      <c r="AB19" s="7">
        <v>15</v>
      </c>
      <c r="AC19" s="98">
        <f t="shared" si="24"/>
        <v>0.5</v>
      </c>
      <c r="AD19" s="7">
        <v>7211</v>
      </c>
      <c r="AE19" s="8">
        <v>7211</v>
      </c>
      <c r="AF19" s="7">
        <v>7211</v>
      </c>
      <c r="AG19" s="8">
        <v>7211</v>
      </c>
      <c r="AH19" s="7">
        <v>7211</v>
      </c>
      <c r="AI19" s="8">
        <v>7211</v>
      </c>
      <c r="AJ19" s="7">
        <v>7211</v>
      </c>
      <c r="AK19" s="8">
        <v>7211</v>
      </c>
      <c r="AL19" s="7">
        <v>7211</v>
      </c>
      <c r="AM19" s="8">
        <v>7211</v>
      </c>
      <c r="AN19" s="7">
        <v>7211</v>
      </c>
      <c r="AO19" s="8">
        <v>7211</v>
      </c>
      <c r="AP19" s="7">
        <v>7211</v>
      </c>
      <c r="AQ19" s="8">
        <v>7211</v>
      </c>
      <c r="AR19" s="7">
        <v>7211</v>
      </c>
      <c r="AS19" s="8">
        <v>7211</v>
      </c>
      <c r="AT19" s="7">
        <v>7211</v>
      </c>
      <c r="AU19" s="8">
        <v>7211</v>
      </c>
      <c r="AV19" s="7">
        <v>15</v>
      </c>
      <c r="AW19" s="7">
        <v>29</v>
      </c>
      <c r="AX19" s="7">
        <v>33.5</v>
      </c>
      <c r="AY19" s="7">
        <v>66.5</v>
      </c>
      <c r="AZ19" s="7">
        <v>150</v>
      </c>
      <c r="BA19" s="7">
        <v>160</v>
      </c>
    </row>
    <row r="20" spans="2:53" ht="15.75" customHeight="1" x14ac:dyDescent="0.45">
      <c r="B20" s="113">
        <v>42841</v>
      </c>
      <c r="C20" s="114">
        <v>250</v>
      </c>
      <c r="D20" s="114">
        <v>240</v>
      </c>
      <c r="E20" s="114">
        <v>230</v>
      </c>
      <c r="F20" s="114">
        <v>220</v>
      </c>
      <c r="G20" s="114">
        <v>210</v>
      </c>
      <c r="H20" s="114">
        <v>200</v>
      </c>
      <c r="I20" s="114">
        <v>190</v>
      </c>
      <c r="J20" s="114">
        <v>180</v>
      </c>
      <c r="K20" s="114">
        <v>170</v>
      </c>
      <c r="L20" s="114">
        <v>165</v>
      </c>
      <c r="M20" s="114">
        <v>85</v>
      </c>
      <c r="N20" s="114">
        <v>72.400000000000006</v>
      </c>
      <c r="O20" s="114">
        <v>67.400000000000006</v>
      </c>
      <c r="P20" s="117">
        <f t="shared" si="19"/>
        <v>2001000</v>
      </c>
      <c r="Q20" s="117">
        <f t="shared" si="20"/>
        <v>1250.625</v>
      </c>
      <c r="R20" s="114">
        <v>1600</v>
      </c>
      <c r="S20" s="114">
        <v>160</v>
      </c>
      <c r="T20" s="121">
        <f t="shared" si="21"/>
        <v>0.1</v>
      </c>
      <c r="U20" s="114">
        <v>160</v>
      </c>
      <c r="V20" s="114">
        <v>81</v>
      </c>
      <c r="W20" s="121">
        <f t="shared" si="22"/>
        <v>0.50624999999999998</v>
      </c>
      <c r="X20" s="114">
        <v>80</v>
      </c>
      <c r="Y20" s="114">
        <v>32</v>
      </c>
      <c r="Z20" s="121">
        <f t="shared" si="23"/>
        <v>0.4</v>
      </c>
      <c r="AA20" s="114">
        <v>32</v>
      </c>
      <c r="AB20" s="114">
        <v>16</v>
      </c>
      <c r="AC20" s="121">
        <f t="shared" si="24"/>
        <v>0.5</v>
      </c>
      <c r="AD20" s="114">
        <v>7759</v>
      </c>
      <c r="AE20" s="125">
        <v>7759</v>
      </c>
      <c r="AF20" s="114">
        <v>7759</v>
      </c>
      <c r="AG20" s="125">
        <v>7759</v>
      </c>
      <c r="AH20" s="114">
        <v>7759</v>
      </c>
      <c r="AI20" s="125">
        <v>7759</v>
      </c>
      <c r="AJ20" s="114">
        <v>7759</v>
      </c>
      <c r="AK20" s="125">
        <v>7759</v>
      </c>
      <c r="AL20" s="114">
        <v>7759</v>
      </c>
      <c r="AM20" s="125">
        <v>7759</v>
      </c>
      <c r="AN20" s="114">
        <v>7759</v>
      </c>
      <c r="AO20" s="125">
        <v>7759</v>
      </c>
      <c r="AP20" s="114">
        <v>7759</v>
      </c>
      <c r="AQ20" s="125">
        <v>7759</v>
      </c>
      <c r="AR20" s="114">
        <v>7759</v>
      </c>
      <c r="AS20" s="125">
        <v>7759</v>
      </c>
      <c r="AT20" s="114">
        <v>7759</v>
      </c>
      <c r="AU20" s="125">
        <v>7759</v>
      </c>
      <c r="AV20" s="114">
        <v>16</v>
      </c>
      <c r="AW20" s="114">
        <v>31</v>
      </c>
      <c r="AX20" s="114">
        <v>35.799999999999997</v>
      </c>
      <c r="AY20" s="114">
        <v>71.2</v>
      </c>
      <c r="AZ20" s="114">
        <v>160</v>
      </c>
      <c r="BA20" s="114">
        <v>170</v>
      </c>
    </row>
    <row r="21" spans="2:53" ht="15.75" customHeight="1" x14ac:dyDescent="0.45">
      <c r="B21" s="95">
        <v>42848</v>
      </c>
      <c r="C21" s="7">
        <v>260</v>
      </c>
      <c r="D21" s="7">
        <v>250</v>
      </c>
      <c r="E21" s="7">
        <v>240</v>
      </c>
      <c r="F21" s="7">
        <v>230</v>
      </c>
      <c r="G21" s="7">
        <v>220</v>
      </c>
      <c r="H21" s="7">
        <v>210</v>
      </c>
      <c r="I21" s="7">
        <v>200</v>
      </c>
      <c r="J21" s="7">
        <v>190</v>
      </c>
      <c r="K21" s="7">
        <v>180</v>
      </c>
      <c r="L21" s="7">
        <v>175</v>
      </c>
      <c r="M21" s="7">
        <v>90</v>
      </c>
      <c r="N21" s="7">
        <v>76.8</v>
      </c>
      <c r="O21" s="7">
        <v>71.8</v>
      </c>
      <c r="P21" s="97">
        <f t="shared" si="19"/>
        <v>2126000</v>
      </c>
      <c r="Q21" s="97">
        <f t="shared" si="20"/>
        <v>1250.5882352941176</v>
      </c>
      <c r="R21" s="7">
        <v>1700</v>
      </c>
      <c r="S21" s="7">
        <v>170</v>
      </c>
      <c r="T21" s="98">
        <f t="shared" si="21"/>
        <v>0.1</v>
      </c>
      <c r="U21" s="7">
        <v>170</v>
      </c>
      <c r="V21" s="7">
        <v>86</v>
      </c>
      <c r="W21" s="98">
        <f t="shared" si="22"/>
        <v>0.50588235294117645</v>
      </c>
      <c r="X21" s="7">
        <v>85</v>
      </c>
      <c r="Y21" s="7">
        <v>34</v>
      </c>
      <c r="Z21" s="98">
        <f t="shared" si="23"/>
        <v>0.4</v>
      </c>
      <c r="AA21" s="7">
        <v>34</v>
      </c>
      <c r="AB21" s="7">
        <v>17</v>
      </c>
      <c r="AC21" s="98">
        <f t="shared" si="24"/>
        <v>0.5</v>
      </c>
      <c r="AD21" s="7">
        <v>8307.0000000000091</v>
      </c>
      <c r="AE21" s="8">
        <v>8307.0000000000091</v>
      </c>
      <c r="AF21" s="7">
        <v>8307.0000000000091</v>
      </c>
      <c r="AG21" s="8">
        <v>8307.0000000000091</v>
      </c>
      <c r="AH21" s="7">
        <v>8307.0000000000091</v>
      </c>
      <c r="AI21" s="8">
        <v>8307.0000000000091</v>
      </c>
      <c r="AJ21" s="7">
        <v>8307.0000000000091</v>
      </c>
      <c r="AK21" s="8">
        <v>8307.0000000000091</v>
      </c>
      <c r="AL21" s="7">
        <v>8307.0000000000091</v>
      </c>
      <c r="AM21" s="8">
        <v>8307.0000000000091</v>
      </c>
      <c r="AN21" s="7">
        <v>8307.0000000000091</v>
      </c>
      <c r="AO21" s="8">
        <v>8307.0000000000091</v>
      </c>
      <c r="AP21" s="7">
        <v>8307.0000000000091</v>
      </c>
      <c r="AQ21" s="8">
        <v>8307.0000000000091</v>
      </c>
      <c r="AR21" s="7">
        <v>8307.0000000000091</v>
      </c>
      <c r="AS21" s="8">
        <v>8307.0000000000091</v>
      </c>
      <c r="AT21" s="7">
        <v>8307.0000000000091</v>
      </c>
      <c r="AU21" s="8">
        <v>8307.0000000000091</v>
      </c>
      <c r="AV21" s="7">
        <v>17</v>
      </c>
      <c r="AW21" s="7">
        <v>33</v>
      </c>
      <c r="AX21" s="7">
        <v>38.1</v>
      </c>
      <c r="AY21" s="7">
        <v>75.900000000000006</v>
      </c>
      <c r="AZ21" s="7">
        <v>170</v>
      </c>
      <c r="BA21" s="7">
        <v>180</v>
      </c>
    </row>
    <row r="22" spans="2:53" ht="15.75" customHeight="1" x14ac:dyDescent="0.45">
      <c r="B22" s="113">
        <v>42855</v>
      </c>
      <c r="C22" s="114">
        <v>270</v>
      </c>
      <c r="D22" s="114">
        <v>260</v>
      </c>
      <c r="E22" s="114">
        <v>250</v>
      </c>
      <c r="F22" s="114">
        <v>240</v>
      </c>
      <c r="G22" s="114">
        <v>230</v>
      </c>
      <c r="H22" s="114">
        <v>220</v>
      </c>
      <c r="I22" s="114">
        <v>210</v>
      </c>
      <c r="J22" s="114">
        <v>200</v>
      </c>
      <c r="K22" s="114">
        <v>190</v>
      </c>
      <c r="L22" s="114">
        <v>185</v>
      </c>
      <c r="M22" s="114">
        <v>95</v>
      </c>
      <c r="N22" s="114">
        <v>81.2</v>
      </c>
      <c r="O22" s="114">
        <v>76.2</v>
      </c>
      <c r="P22" s="117">
        <f t="shared" si="19"/>
        <v>2251000</v>
      </c>
      <c r="Q22" s="117">
        <f t="shared" si="20"/>
        <v>1250.5555555555557</v>
      </c>
      <c r="R22" s="114">
        <v>1800</v>
      </c>
      <c r="S22" s="114">
        <v>180</v>
      </c>
      <c r="T22" s="121">
        <f t="shared" si="21"/>
        <v>0.1</v>
      </c>
      <c r="U22" s="114">
        <v>180</v>
      </c>
      <c r="V22" s="114">
        <v>91</v>
      </c>
      <c r="W22" s="121">
        <f t="shared" si="22"/>
        <v>0.50555555555555554</v>
      </c>
      <c r="X22" s="114">
        <v>90</v>
      </c>
      <c r="Y22" s="114">
        <v>36</v>
      </c>
      <c r="Z22" s="121">
        <f t="shared" si="23"/>
        <v>0.4</v>
      </c>
      <c r="AA22" s="114">
        <v>36</v>
      </c>
      <c r="AB22" s="114">
        <v>18</v>
      </c>
      <c r="AC22" s="121">
        <f t="shared" si="24"/>
        <v>0.5</v>
      </c>
      <c r="AD22" s="114">
        <v>8855.0000000000091</v>
      </c>
      <c r="AE22" s="125">
        <v>8855.0000000000091</v>
      </c>
      <c r="AF22" s="114">
        <v>8855.0000000000091</v>
      </c>
      <c r="AG22" s="125">
        <v>8855.0000000000091</v>
      </c>
      <c r="AH22" s="114">
        <v>8855.0000000000091</v>
      </c>
      <c r="AI22" s="125">
        <v>8855.0000000000091</v>
      </c>
      <c r="AJ22" s="114">
        <v>8855.0000000000091</v>
      </c>
      <c r="AK22" s="125">
        <v>8855.0000000000091</v>
      </c>
      <c r="AL22" s="114">
        <v>8855.0000000000091</v>
      </c>
      <c r="AM22" s="125">
        <v>8855.0000000000091</v>
      </c>
      <c r="AN22" s="114">
        <v>8855.0000000000091</v>
      </c>
      <c r="AO22" s="125">
        <v>8855.0000000000091</v>
      </c>
      <c r="AP22" s="114">
        <v>8855.0000000000091</v>
      </c>
      <c r="AQ22" s="125">
        <v>8855.0000000000091</v>
      </c>
      <c r="AR22" s="114">
        <v>8855.0000000000091</v>
      </c>
      <c r="AS22" s="125">
        <v>8855.0000000000091</v>
      </c>
      <c r="AT22" s="114">
        <v>8855.0000000000091</v>
      </c>
      <c r="AU22" s="125">
        <v>8855.0000000000091</v>
      </c>
      <c r="AV22" s="114">
        <v>18</v>
      </c>
      <c r="AW22" s="114">
        <v>35</v>
      </c>
      <c r="AX22" s="114">
        <v>40.4</v>
      </c>
      <c r="AY22" s="114">
        <v>80.599999999999994</v>
      </c>
      <c r="AZ22" s="114">
        <v>180</v>
      </c>
      <c r="BA22" s="114">
        <v>190</v>
      </c>
    </row>
    <row r="23" spans="2:53" ht="15.75" customHeight="1" x14ac:dyDescent="0.45">
      <c r="B23" s="95">
        <v>42862</v>
      </c>
      <c r="C23" s="7">
        <v>280</v>
      </c>
      <c r="D23" s="7">
        <v>270</v>
      </c>
      <c r="E23" s="7">
        <v>260</v>
      </c>
      <c r="F23" s="7">
        <v>250</v>
      </c>
      <c r="G23" s="7">
        <v>240</v>
      </c>
      <c r="H23" s="7">
        <v>230</v>
      </c>
      <c r="I23" s="7">
        <v>220</v>
      </c>
      <c r="J23" s="7">
        <v>210</v>
      </c>
      <c r="K23" s="7">
        <v>200</v>
      </c>
      <c r="L23" s="7">
        <v>195</v>
      </c>
      <c r="M23" s="7">
        <v>100</v>
      </c>
      <c r="N23" s="7">
        <v>85.6</v>
      </c>
      <c r="O23" s="7">
        <v>80.599999999999994</v>
      </c>
      <c r="P23" s="97">
        <f t="shared" si="19"/>
        <v>2376000</v>
      </c>
      <c r="Q23" s="97">
        <f t="shared" si="20"/>
        <v>1250.5263157894738</v>
      </c>
      <c r="R23" s="7">
        <v>1900</v>
      </c>
      <c r="S23" s="7">
        <v>190</v>
      </c>
      <c r="T23" s="98">
        <f t="shared" si="21"/>
        <v>0.1</v>
      </c>
      <c r="U23" s="7">
        <v>190</v>
      </c>
      <c r="V23" s="7">
        <v>96</v>
      </c>
      <c r="W23" s="98">
        <f t="shared" si="22"/>
        <v>0.50526315789473686</v>
      </c>
      <c r="X23" s="7">
        <v>95</v>
      </c>
      <c r="Y23" s="7">
        <v>38</v>
      </c>
      <c r="Z23" s="98">
        <f t="shared" si="23"/>
        <v>0.4</v>
      </c>
      <c r="AA23" s="7">
        <v>38</v>
      </c>
      <c r="AB23" s="7">
        <v>19</v>
      </c>
      <c r="AC23" s="98">
        <f t="shared" si="24"/>
        <v>0.5</v>
      </c>
      <c r="AD23" s="7">
        <v>9403.0000000000091</v>
      </c>
      <c r="AE23" s="8">
        <v>9403.0000000000091</v>
      </c>
      <c r="AF23" s="7">
        <v>9403.0000000000091</v>
      </c>
      <c r="AG23" s="8">
        <v>9403.0000000000091</v>
      </c>
      <c r="AH23" s="7">
        <v>9403.0000000000091</v>
      </c>
      <c r="AI23" s="8">
        <v>9403.0000000000091</v>
      </c>
      <c r="AJ23" s="7">
        <v>9403.0000000000091</v>
      </c>
      <c r="AK23" s="8">
        <v>9403.0000000000091</v>
      </c>
      <c r="AL23" s="7">
        <v>9403.0000000000091</v>
      </c>
      <c r="AM23" s="8">
        <v>9403.0000000000091</v>
      </c>
      <c r="AN23" s="7">
        <v>9403.0000000000091</v>
      </c>
      <c r="AO23" s="8">
        <v>9403.0000000000091</v>
      </c>
      <c r="AP23" s="7">
        <v>9403.0000000000091</v>
      </c>
      <c r="AQ23" s="8">
        <v>9403.0000000000091</v>
      </c>
      <c r="AR23" s="7">
        <v>9403.0000000000091</v>
      </c>
      <c r="AS23" s="8">
        <v>9403.0000000000091</v>
      </c>
      <c r="AT23" s="7">
        <v>9403.0000000000091</v>
      </c>
      <c r="AU23" s="8">
        <v>9403.0000000000091</v>
      </c>
      <c r="AV23" s="7">
        <v>19</v>
      </c>
      <c r="AW23" s="7">
        <v>37</v>
      </c>
      <c r="AX23" s="7">
        <v>42.7</v>
      </c>
      <c r="AY23" s="7">
        <v>85.3</v>
      </c>
      <c r="AZ23" s="7">
        <v>190</v>
      </c>
      <c r="BA23" s="7">
        <v>200</v>
      </c>
    </row>
    <row r="24" spans="2:53" ht="15.75" customHeight="1" x14ac:dyDescent="0.45">
      <c r="B24" s="113">
        <v>42869</v>
      </c>
      <c r="C24" s="114">
        <v>290</v>
      </c>
      <c r="D24" s="114">
        <v>280</v>
      </c>
      <c r="E24" s="114">
        <v>270</v>
      </c>
      <c r="F24" s="114">
        <v>260</v>
      </c>
      <c r="G24" s="114">
        <v>250</v>
      </c>
      <c r="H24" s="114">
        <v>240</v>
      </c>
      <c r="I24" s="114">
        <v>230</v>
      </c>
      <c r="J24" s="114">
        <v>220</v>
      </c>
      <c r="K24" s="114">
        <v>210</v>
      </c>
      <c r="L24" s="114">
        <v>205</v>
      </c>
      <c r="M24" s="114">
        <v>105</v>
      </c>
      <c r="N24" s="114">
        <v>90</v>
      </c>
      <c r="O24" s="114">
        <v>85</v>
      </c>
      <c r="P24" s="117">
        <f t="shared" si="19"/>
        <v>2501000</v>
      </c>
      <c r="Q24" s="117">
        <f t="shared" si="20"/>
        <v>1250.5</v>
      </c>
      <c r="R24" s="114">
        <v>2000</v>
      </c>
      <c r="S24" s="114">
        <v>200</v>
      </c>
      <c r="T24" s="121">
        <f t="shared" si="21"/>
        <v>0.1</v>
      </c>
      <c r="U24" s="114">
        <v>200</v>
      </c>
      <c r="V24" s="114">
        <v>101</v>
      </c>
      <c r="W24" s="121">
        <f t="shared" si="22"/>
        <v>0.505</v>
      </c>
      <c r="X24" s="114">
        <v>100</v>
      </c>
      <c r="Y24" s="114">
        <v>40</v>
      </c>
      <c r="Z24" s="121">
        <f t="shared" si="23"/>
        <v>0.4</v>
      </c>
      <c r="AA24" s="114">
        <v>40</v>
      </c>
      <c r="AB24" s="114">
        <v>20</v>
      </c>
      <c r="AC24" s="121">
        <f t="shared" si="24"/>
        <v>0.5</v>
      </c>
      <c r="AD24" s="114">
        <v>9951.0000000000091</v>
      </c>
      <c r="AE24" s="125">
        <v>9951.0000000000091</v>
      </c>
      <c r="AF24" s="114">
        <v>9951.0000000000091</v>
      </c>
      <c r="AG24" s="125">
        <v>9951.0000000000091</v>
      </c>
      <c r="AH24" s="114">
        <v>9951.0000000000091</v>
      </c>
      <c r="AI24" s="125">
        <v>9951.0000000000091</v>
      </c>
      <c r="AJ24" s="114">
        <v>9951.0000000000091</v>
      </c>
      <c r="AK24" s="125">
        <v>9951.0000000000091</v>
      </c>
      <c r="AL24" s="114">
        <v>9951.0000000000091</v>
      </c>
      <c r="AM24" s="125">
        <v>9951.0000000000091</v>
      </c>
      <c r="AN24" s="114">
        <v>9951.0000000000091</v>
      </c>
      <c r="AO24" s="125">
        <v>9951.0000000000091</v>
      </c>
      <c r="AP24" s="114">
        <v>9951.0000000000091</v>
      </c>
      <c r="AQ24" s="125">
        <v>9951.0000000000091</v>
      </c>
      <c r="AR24" s="114">
        <v>9951.0000000000091</v>
      </c>
      <c r="AS24" s="125">
        <v>9951.0000000000091</v>
      </c>
      <c r="AT24" s="114">
        <v>9951.0000000000091</v>
      </c>
      <c r="AU24" s="125">
        <v>9951.0000000000091</v>
      </c>
      <c r="AV24" s="114">
        <v>20</v>
      </c>
      <c r="AW24" s="114">
        <v>39</v>
      </c>
      <c r="AX24" s="114">
        <v>45</v>
      </c>
      <c r="AY24" s="114">
        <v>90</v>
      </c>
      <c r="AZ24" s="114">
        <v>200</v>
      </c>
      <c r="BA24" s="114">
        <v>210</v>
      </c>
    </row>
    <row r="25" spans="2:53" ht="15.75" customHeight="1" x14ac:dyDescent="0.45">
      <c r="B25" s="95">
        <v>42876</v>
      </c>
      <c r="C25" s="7">
        <v>300</v>
      </c>
      <c r="D25" s="7">
        <v>290</v>
      </c>
      <c r="E25" s="7">
        <v>280</v>
      </c>
      <c r="F25" s="7">
        <v>270</v>
      </c>
      <c r="G25" s="7">
        <v>260</v>
      </c>
      <c r="H25" s="7">
        <v>250</v>
      </c>
      <c r="I25" s="7">
        <v>240</v>
      </c>
      <c r="J25" s="7">
        <v>230</v>
      </c>
      <c r="K25" s="7">
        <v>220</v>
      </c>
      <c r="L25" s="7">
        <v>215</v>
      </c>
      <c r="M25" s="7">
        <v>110</v>
      </c>
      <c r="N25" s="7">
        <v>94.4</v>
      </c>
      <c r="O25" s="7">
        <v>89.4</v>
      </c>
      <c r="P25" s="97">
        <f t="shared" si="19"/>
        <v>2626000</v>
      </c>
      <c r="Q25" s="97">
        <f t="shared" si="20"/>
        <v>1250.4761904761904</v>
      </c>
      <c r="R25" s="7">
        <v>2100</v>
      </c>
      <c r="S25" s="7">
        <v>210</v>
      </c>
      <c r="T25" s="98">
        <f t="shared" si="21"/>
        <v>0.1</v>
      </c>
      <c r="U25" s="7">
        <v>210</v>
      </c>
      <c r="V25" s="7">
        <v>106</v>
      </c>
      <c r="W25" s="98">
        <f t="shared" si="22"/>
        <v>0.50476190476190474</v>
      </c>
      <c r="X25" s="7">
        <v>105</v>
      </c>
      <c r="Y25" s="7">
        <v>42</v>
      </c>
      <c r="Z25" s="98">
        <f t="shared" si="23"/>
        <v>0.4</v>
      </c>
      <c r="AA25" s="7">
        <v>42</v>
      </c>
      <c r="AB25" s="7">
        <v>21</v>
      </c>
      <c r="AC25" s="98">
        <f t="shared" si="24"/>
        <v>0.5</v>
      </c>
      <c r="AD25" s="7">
        <v>10499</v>
      </c>
      <c r="AE25" s="8">
        <v>10499</v>
      </c>
      <c r="AF25" s="7">
        <v>10499</v>
      </c>
      <c r="AG25" s="8">
        <v>10499</v>
      </c>
      <c r="AH25" s="7">
        <v>10499</v>
      </c>
      <c r="AI25" s="8">
        <v>10499</v>
      </c>
      <c r="AJ25" s="7">
        <v>10499</v>
      </c>
      <c r="AK25" s="8">
        <v>10499</v>
      </c>
      <c r="AL25" s="7">
        <v>10499</v>
      </c>
      <c r="AM25" s="8">
        <v>10499</v>
      </c>
      <c r="AN25" s="7">
        <v>10499</v>
      </c>
      <c r="AO25" s="8">
        <v>10499</v>
      </c>
      <c r="AP25" s="7">
        <v>10499</v>
      </c>
      <c r="AQ25" s="8">
        <v>10499</v>
      </c>
      <c r="AR25" s="7">
        <v>10499</v>
      </c>
      <c r="AS25" s="8">
        <v>10499</v>
      </c>
      <c r="AT25" s="7">
        <v>10499</v>
      </c>
      <c r="AU25" s="8">
        <v>10499</v>
      </c>
      <c r="AV25" s="7">
        <v>21</v>
      </c>
      <c r="AW25" s="7">
        <v>41</v>
      </c>
      <c r="AX25" s="7">
        <v>47.3</v>
      </c>
      <c r="AY25" s="7">
        <v>94.7</v>
      </c>
      <c r="AZ25" s="7">
        <v>210</v>
      </c>
      <c r="BA25" s="7">
        <v>220</v>
      </c>
    </row>
    <row r="26" spans="2:53" ht="15.75" customHeight="1" x14ac:dyDescent="0.45">
      <c r="B26" s="113">
        <v>42883</v>
      </c>
      <c r="C26" s="114">
        <v>310</v>
      </c>
      <c r="D26" s="114">
        <v>300</v>
      </c>
      <c r="E26" s="114">
        <v>290</v>
      </c>
      <c r="F26" s="114">
        <v>280</v>
      </c>
      <c r="G26" s="114">
        <v>270</v>
      </c>
      <c r="H26" s="114">
        <v>260</v>
      </c>
      <c r="I26" s="114">
        <v>250</v>
      </c>
      <c r="J26" s="114">
        <v>240</v>
      </c>
      <c r="K26" s="114">
        <v>230</v>
      </c>
      <c r="L26" s="114">
        <v>225</v>
      </c>
      <c r="M26" s="114">
        <v>115</v>
      </c>
      <c r="N26" s="114">
        <v>98.8</v>
      </c>
      <c r="O26" s="114">
        <v>93.8</v>
      </c>
      <c r="P26" s="117">
        <f t="shared" si="19"/>
        <v>2751000</v>
      </c>
      <c r="Q26" s="117">
        <f t="shared" si="20"/>
        <v>1250.4545454545455</v>
      </c>
      <c r="R26" s="114">
        <v>2200</v>
      </c>
      <c r="S26" s="114">
        <v>220</v>
      </c>
      <c r="T26" s="121">
        <f t="shared" si="21"/>
        <v>0.1</v>
      </c>
      <c r="U26" s="114">
        <v>220</v>
      </c>
      <c r="V26" s="114">
        <v>111</v>
      </c>
      <c r="W26" s="121">
        <f t="shared" si="22"/>
        <v>0.50454545454545452</v>
      </c>
      <c r="X26" s="114">
        <v>110</v>
      </c>
      <c r="Y26" s="114">
        <v>44</v>
      </c>
      <c r="Z26" s="121">
        <f t="shared" si="23"/>
        <v>0.4</v>
      </c>
      <c r="AA26" s="114">
        <v>44</v>
      </c>
      <c r="AB26" s="114">
        <v>22</v>
      </c>
      <c r="AC26" s="121">
        <f t="shared" si="24"/>
        <v>0.5</v>
      </c>
      <c r="AD26" s="114">
        <v>11047</v>
      </c>
      <c r="AE26" s="125">
        <v>11047</v>
      </c>
      <c r="AF26" s="114">
        <v>11047</v>
      </c>
      <c r="AG26" s="125">
        <v>11047</v>
      </c>
      <c r="AH26" s="114">
        <v>11047</v>
      </c>
      <c r="AI26" s="125">
        <v>11047</v>
      </c>
      <c r="AJ26" s="114">
        <v>11047</v>
      </c>
      <c r="AK26" s="125">
        <v>11047</v>
      </c>
      <c r="AL26" s="114">
        <v>11047</v>
      </c>
      <c r="AM26" s="125">
        <v>11047</v>
      </c>
      <c r="AN26" s="114">
        <v>11047</v>
      </c>
      <c r="AO26" s="125">
        <v>11047</v>
      </c>
      <c r="AP26" s="114">
        <v>11047</v>
      </c>
      <c r="AQ26" s="125">
        <v>11047</v>
      </c>
      <c r="AR26" s="114">
        <v>11047</v>
      </c>
      <c r="AS26" s="125">
        <v>11047</v>
      </c>
      <c r="AT26" s="114">
        <v>11047</v>
      </c>
      <c r="AU26" s="125">
        <v>11047</v>
      </c>
      <c r="AV26" s="114">
        <v>22</v>
      </c>
      <c r="AW26" s="114">
        <v>43</v>
      </c>
      <c r="AX26" s="114">
        <v>49.6</v>
      </c>
      <c r="AY26" s="114">
        <v>99.4</v>
      </c>
      <c r="AZ26" s="114">
        <v>220</v>
      </c>
      <c r="BA26" s="114">
        <v>230</v>
      </c>
    </row>
    <row r="27" spans="2:53" ht="15.75" customHeight="1" x14ac:dyDescent="0.45">
      <c r="B27" s="95">
        <v>42890</v>
      </c>
      <c r="C27" s="7">
        <v>320</v>
      </c>
      <c r="D27" s="7">
        <v>310</v>
      </c>
      <c r="E27" s="7">
        <v>300</v>
      </c>
      <c r="F27" s="7">
        <v>290</v>
      </c>
      <c r="G27" s="7">
        <v>280</v>
      </c>
      <c r="H27" s="7">
        <v>270</v>
      </c>
      <c r="I27" s="7">
        <v>260</v>
      </c>
      <c r="J27" s="7">
        <v>250</v>
      </c>
      <c r="K27" s="7">
        <v>240</v>
      </c>
      <c r="L27" s="7">
        <v>235</v>
      </c>
      <c r="M27" s="7">
        <v>120</v>
      </c>
      <c r="N27" s="7">
        <v>103.2</v>
      </c>
      <c r="O27" s="7">
        <v>98.2</v>
      </c>
      <c r="P27" s="97">
        <f t="shared" si="19"/>
        <v>2876000</v>
      </c>
      <c r="Q27" s="97">
        <f t="shared" si="20"/>
        <v>1250.4347826086957</v>
      </c>
      <c r="R27" s="7">
        <v>2300</v>
      </c>
      <c r="S27" s="7">
        <v>230</v>
      </c>
      <c r="T27" s="98">
        <f t="shared" si="21"/>
        <v>0.1</v>
      </c>
      <c r="U27" s="7">
        <v>230</v>
      </c>
      <c r="V27" s="7">
        <v>116</v>
      </c>
      <c r="W27" s="98">
        <f t="shared" si="22"/>
        <v>0.5043478260869565</v>
      </c>
      <c r="X27" s="7">
        <v>115</v>
      </c>
      <c r="Y27" s="7">
        <v>46</v>
      </c>
      <c r="Z27" s="98">
        <f t="shared" si="23"/>
        <v>0.4</v>
      </c>
      <c r="AA27" s="7">
        <v>46</v>
      </c>
      <c r="AB27" s="7">
        <v>23</v>
      </c>
      <c r="AC27" s="98">
        <f t="shared" si="24"/>
        <v>0.5</v>
      </c>
      <c r="AD27" s="7">
        <v>11595</v>
      </c>
      <c r="AE27" s="8">
        <v>11595</v>
      </c>
      <c r="AF27" s="7">
        <v>11595</v>
      </c>
      <c r="AG27" s="8">
        <v>11595</v>
      </c>
      <c r="AH27" s="7">
        <v>11595</v>
      </c>
      <c r="AI27" s="8">
        <v>11595</v>
      </c>
      <c r="AJ27" s="7">
        <v>11595</v>
      </c>
      <c r="AK27" s="8">
        <v>11595</v>
      </c>
      <c r="AL27" s="7">
        <v>11595</v>
      </c>
      <c r="AM27" s="8">
        <v>11595</v>
      </c>
      <c r="AN27" s="7">
        <v>11595</v>
      </c>
      <c r="AO27" s="8">
        <v>11595</v>
      </c>
      <c r="AP27" s="7">
        <v>11595</v>
      </c>
      <c r="AQ27" s="8">
        <v>11595</v>
      </c>
      <c r="AR27" s="7">
        <v>11595</v>
      </c>
      <c r="AS27" s="8">
        <v>11595</v>
      </c>
      <c r="AT27" s="7">
        <v>11595</v>
      </c>
      <c r="AU27" s="8">
        <v>11595</v>
      </c>
      <c r="AV27" s="7">
        <v>23</v>
      </c>
      <c r="AW27" s="7">
        <v>45</v>
      </c>
      <c r="AX27" s="7">
        <v>51.9</v>
      </c>
      <c r="AY27" s="7">
        <v>104.1</v>
      </c>
      <c r="AZ27" s="7">
        <v>230</v>
      </c>
      <c r="BA27" s="7">
        <v>240</v>
      </c>
    </row>
    <row r="28" spans="2:53" ht="15.75" customHeight="1" x14ac:dyDescent="0.45">
      <c r="B28" s="113">
        <v>42897</v>
      </c>
      <c r="C28" s="114">
        <v>330</v>
      </c>
      <c r="D28" s="114">
        <v>320</v>
      </c>
      <c r="E28" s="114">
        <v>310</v>
      </c>
      <c r="F28" s="114">
        <v>300</v>
      </c>
      <c r="G28" s="114">
        <v>290</v>
      </c>
      <c r="H28" s="114">
        <v>280</v>
      </c>
      <c r="I28" s="114">
        <v>270</v>
      </c>
      <c r="J28" s="114">
        <v>260</v>
      </c>
      <c r="K28" s="114">
        <v>250</v>
      </c>
      <c r="L28" s="114">
        <v>245</v>
      </c>
      <c r="M28" s="114">
        <v>125</v>
      </c>
      <c r="N28" s="114">
        <v>107.6</v>
      </c>
      <c r="O28" s="114">
        <v>102.6</v>
      </c>
      <c r="P28" s="117">
        <f t="shared" si="19"/>
        <v>3001000</v>
      </c>
      <c r="Q28" s="117">
        <f t="shared" si="20"/>
        <v>1250.4166666666667</v>
      </c>
      <c r="R28" s="114">
        <v>2400</v>
      </c>
      <c r="S28" s="114">
        <v>240</v>
      </c>
      <c r="T28" s="121">
        <f t="shared" si="21"/>
        <v>0.1</v>
      </c>
      <c r="U28" s="114">
        <v>240</v>
      </c>
      <c r="V28" s="114">
        <v>121</v>
      </c>
      <c r="W28" s="121">
        <f t="shared" si="22"/>
        <v>0.50416666666666665</v>
      </c>
      <c r="X28" s="114">
        <v>120</v>
      </c>
      <c r="Y28" s="114">
        <v>48</v>
      </c>
      <c r="Z28" s="121">
        <f t="shared" si="23"/>
        <v>0.4</v>
      </c>
      <c r="AA28" s="114">
        <v>48</v>
      </c>
      <c r="AB28" s="114">
        <v>24</v>
      </c>
      <c r="AC28" s="121">
        <f t="shared" si="24"/>
        <v>0.5</v>
      </c>
      <c r="AD28" s="114">
        <v>12143</v>
      </c>
      <c r="AE28" s="125">
        <v>12143</v>
      </c>
      <c r="AF28" s="114">
        <v>12143</v>
      </c>
      <c r="AG28" s="125">
        <v>12143</v>
      </c>
      <c r="AH28" s="114">
        <v>12143</v>
      </c>
      <c r="AI28" s="125">
        <v>12143</v>
      </c>
      <c r="AJ28" s="114">
        <v>12143</v>
      </c>
      <c r="AK28" s="125">
        <v>12143</v>
      </c>
      <c r="AL28" s="114">
        <v>12143</v>
      </c>
      <c r="AM28" s="125">
        <v>12143</v>
      </c>
      <c r="AN28" s="114">
        <v>12143</v>
      </c>
      <c r="AO28" s="125">
        <v>12143</v>
      </c>
      <c r="AP28" s="114">
        <v>12143</v>
      </c>
      <c r="AQ28" s="125">
        <v>12143</v>
      </c>
      <c r="AR28" s="114">
        <v>12143</v>
      </c>
      <c r="AS28" s="125">
        <v>12143</v>
      </c>
      <c r="AT28" s="114">
        <v>12143</v>
      </c>
      <c r="AU28" s="125">
        <v>12143</v>
      </c>
      <c r="AV28" s="114">
        <v>24</v>
      </c>
      <c r="AW28" s="114">
        <v>47</v>
      </c>
      <c r="AX28" s="114">
        <v>54.2</v>
      </c>
      <c r="AY28" s="114">
        <v>108.8</v>
      </c>
      <c r="AZ28" s="114">
        <v>240</v>
      </c>
      <c r="BA28" s="114">
        <v>250</v>
      </c>
    </row>
    <row r="29" spans="2:53" ht="15.75" customHeight="1" x14ac:dyDescent="0.45">
      <c r="B29" s="95">
        <v>42904</v>
      </c>
      <c r="C29" s="7">
        <v>340</v>
      </c>
      <c r="D29" s="7">
        <v>330</v>
      </c>
      <c r="E29" s="7">
        <v>320</v>
      </c>
      <c r="F29" s="7">
        <v>310</v>
      </c>
      <c r="G29" s="7">
        <v>300</v>
      </c>
      <c r="H29" s="7">
        <v>290</v>
      </c>
      <c r="I29" s="7">
        <v>280</v>
      </c>
      <c r="J29" s="7">
        <v>270</v>
      </c>
      <c r="K29" s="7">
        <v>260</v>
      </c>
      <c r="L29" s="7">
        <v>255</v>
      </c>
      <c r="M29" s="7">
        <v>130</v>
      </c>
      <c r="N29" s="7">
        <v>112</v>
      </c>
      <c r="O29" s="7">
        <v>107</v>
      </c>
      <c r="P29" s="97">
        <f t="shared" si="19"/>
        <v>3126000</v>
      </c>
      <c r="Q29" s="97">
        <f t="shared" si="20"/>
        <v>1250.4000000000001</v>
      </c>
      <c r="R29" s="7">
        <v>2500</v>
      </c>
      <c r="S29" s="7">
        <v>250</v>
      </c>
      <c r="T29" s="98">
        <f t="shared" si="21"/>
        <v>0.1</v>
      </c>
      <c r="U29" s="7">
        <v>250</v>
      </c>
      <c r="V29" s="7">
        <v>126</v>
      </c>
      <c r="W29" s="98">
        <f t="shared" si="22"/>
        <v>0.504</v>
      </c>
      <c r="X29" s="7">
        <v>125</v>
      </c>
      <c r="Y29" s="7">
        <v>50</v>
      </c>
      <c r="Z29" s="98">
        <f t="shared" si="23"/>
        <v>0.4</v>
      </c>
      <c r="AA29" s="7">
        <v>50</v>
      </c>
      <c r="AB29" s="7">
        <v>25</v>
      </c>
      <c r="AC29" s="98">
        <f t="shared" si="24"/>
        <v>0.5</v>
      </c>
      <c r="AD29" s="7">
        <v>12691</v>
      </c>
      <c r="AE29" s="8">
        <v>12691</v>
      </c>
      <c r="AF29" s="7">
        <v>12691</v>
      </c>
      <c r="AG29" s="8">
        <v>12691</v>
      </c>
      <c r="AH29" s="7">
        <v>12691</v>
      </c>
      <c r="AI29" s="8">
        <v>12691</v>
      </c>
      <c r="AJ29" s="7">
        <v>12691</v>
      </c>
      <c r="AK29" s="8">
        <v>12691</v>
      </c>
      <c r="AL29" s="7">
        <v>12691</v>
      </c>
      <c r="AM29" s="8">
        <v>12691</v>
      </c>
      <c r="AN29" s="7">
        <v>12691</v>
      </c>
      <c r="AO29" s="8">
        <v>12691</v>
      </c>
      <c r="AP29" s="7">
        <v>12691</v>
      </c>
      <c r="AQ29" s="8">
        <v>12691</v>
      </c>
      <c r="AR29" s="7">
        <v>12691</v>
      </c>
      <c r="AS29" s="8">
        <v>12691</v>
      </c>
      <c r="AT29" s="7">
        <v>12691</v>
      </c>
      <c r="AU29" s="8">
        <v>12691</v>
      </c>
      <c r="AV29" s="7">
        <v>25</v>
      </c>
      <c r="AW29" s="7">
        <v>49</v>
      </c>
      <c r="AX29" s="7">
        <v>56.5</v>
      </c>
      <c r="AY29" s="7">
        <v>113.5</v>
      </c>
      <c r="AZ29" s="7">
        <v>250</v>
      </c>
      <c r="BA29" s="7">
        <v>260</v>
      </c>
    </row>
    <row r="30" spans="2:53" ht="15.75" customHeight="1" x14ac:dyDescent="0.45">
      <c r="B30" s="113">
        <v>42911</v>
      </c>
      <c r="C30" s="114">
        <v>350</v>
      </c>
      <c r="D30" s="114">
        <v>340</v>
      </c>
      <c r="E30" s="114">
        <v>330</v>
      </c>
      <c r="F30" s="114">
        <v>320</v>
      </c>
      <c r="G30" s="114">
        <v>310</v>
      </c>
      <c r="H30" s="114">
        <v>300</v>
      </c>
      <c r="I30" s="114">
        <v>290</v>
      </c>
      <c r="J30" s="114">
        <v>280</v>
      </c>
      <c r="K30" s="114">
        <v>270</v>
      </c>
      <c r="L30" s="114">
        <v>265</v>
      </c>
      <c r="M30" s="114">
        <v>135</v>
      </c>
      <c r="N30" s="114">
        <v>116.4</v>
      </c>
      <c r="O30" s="114">
        <v>111.4</v>
      </c>
      <c r="P30" s="117">
        <f t="shared" si="19"/>
        <v>3251000</v>
      </c>
      <c r="Q30" s="117">
        <f t="shared" si="20"/>
        <v>1250.3846153846155</v>
      </c>
      <c r="R30" s="114">
        <v>2600</v>
      </c>
      <c r="S30" s="114">
        <v>260</v>
      </c>
      <c r="T30" s="121">
        <f t="shared" si="21"/>
        <v>0.1</v>
      </c>
      <c r="U30" s="114">
        <v>260</v>
      </c>
      <c r="V30" s="114">
        <v>131</v>
      </c>
      <c r="W30" s="121">
        <f t="shared" si="22"/>
        <v>0.50384615384615383</v>
      </c>
      <c r="X30" s="114">
        <v>130</v>
      </c>
      <c r="Y30" s="114">
        <v>52</v>
      </c>
      <c r="Z30" s="121">
        <f t="shared" si="23"/>
        <v>0.4</v>
      </c>
      <c r="AA30" s="114">
        <v>52</v>
      </c>
      <c r="AB30" s="114">
        <v>26</v>
      </c>
      <c r="AC30" s="121">
        <f t="shared" si="24"/>
        <v>0.5</v>
      </c>
      <c r="AD30" s="114">
        <v>13239</v>
      </c>
      <c r="AE30" s="125">
        <v>13239</v>
      </c>
      <c r="AF30" s="114">
        <v>13239</v>
      </c>
      <c r="AG30" s="125">
        <v>13239</v>
      </c>
      <c r="AH30" s="114">
        <v>13239</v>
      </c>
      <c r="AI30" s="125">
        <v>13239</v>
      </c>
      <c r="AJ30" s="114">
        <v>13239</v>
      </c>
      <c r="AK30" s="125">
        <v>13239</v>
      </c>
      <c r="AL30" s="114">
        <v>13239</v>
      </c>
      <c r="AM30" s="125">
        <v>13239</v>
      </c>
      <c r="AN30" s="114">
        <v>13239</v>
      </c>
      <c r="AO30" s="125">
        <v>13239</v>
      </c>
      <c r="AP30" s="114">
        <v>13239</v>
      </c>
      <c r="AQ30" s="125">
        <v>13239</v>
      </c>
      <c r="AR30" s="114">
        <v>13239</v>
      </c>
      <c r="AS30" s="125">
        <v>13239</v>
      </c>
      <c r="AT30" s="114">
        <v>13239</v>
      </c>
      <c r="AU30" s="125">
        <v>13239</v>
      </c>
      <c r="AV30" s="114">
        <v>26</v>
      </c>
      <c r="AW30" s="114">
        <v>51</v>
      </c>
      <c r="AX30" s="114">
        <v>58.8</v>
      </c>
      <c r="AY30" s="114">
        <v>118.2</v>
      </c>
      <c r="AZ30" s="114">
        <v>260</v>
      </c>
      <c r="BA30" s="114">
        <v>270</v>
      </c>
    </row>
    <row r="31" spans="2:53" ht="15.75" customHeight="1" x14ac:dyDescent="0.45">
      <c r="B31" s="95">
        <v>42918</v>
      </c>
      <c r="C31" s="7">
        <v>360</v>
      </c>
      <c r="D31" s="7">
        <v>350</v>
      </c>
      <c r="E31" s="7">
        <v>340</v>
      </c>
      <c r="F31" s="7">
        <v>330</v>
      </c>
      <c r="G31" s="7">
        <v>320</v>
      </c>
      <c r="H31" s="7">
        <v>310</v>
      </c>
      <c r="I31" s="7">
        <v>300</v>
      </c>
      <c r="J31" s="7">
        <v>290</v>
      </c>
      <c r="K31" s="7">
        <v>280</v>
      </c>
      <c r="L31" s="7">
        <v>275</v>
      </c>
      <c r="M31" s="7">
        <v>140</v>
      </c>
      <c r="N31" s="7">
        <v>120.8</v>
      </c>
      <c r="O31" s="7">
        <v>115.8</v>
      </c>
      <c r="P31" s="97">
        <f t="shared" si="19"/>
        <v>3376000</v>
      </c>
      <c r="Q31" s="97">
        <f t="shared" si="20"/>
        <v>1250.3703703703704</v>
      </c>
      <c r="R31" s="7">
        <v>2700</v>
      </c>
      <c r="S31" s="7">
        <v>270</v>
      </c>
      <c r="T31" s="98">
        <f t="shared" si="21"/>
        <v>0.1</v>
      </c>
      <c r="U31" s="7">
        <v>270</v>
      </c>
      <c r="V31" s="7">
        <v>136</v>
      </c>
      <c r="W31" s="98">
        <f t="shared" si="22"/>
        <v>0.50370370370370365</v>
      </c>
      <c r="X31" s="7">
        <v>135</v>
      </c>
      <c r="Y31" s="7">
        <v>54</v>
      </c>
      <c r="Z31" s="98">
        <f t="shared" si="23"/>
        <v>0.4</v>
      </c>
      <c r="AA31" s="7">
        <v>54</v>
      </c>
      <c r="AB31" s="7">
        <v>27</v>
      </c>
      <c r="AC31" s="98">
        <f t="shared" si="24"/>
        <v>0.5</v>
      </c>
      <c r="AD31" s="7">
        <v>13787</v>
      </c>
      <c r="AE31" s="8">
        <v>13787</v>
      </c>
      <c r="AF31" s="7">
        <v>13787</v>
      </c>
      <c r="AG31" s="8">
        <v>13787</v>
      </c>
      <c r="AH31" s="7">
        <v>13787</v>
      </c>
      <c r="AI31" s="8">
        <v>13787</v>
      </c>
      <c r="AJ31" s="7">
        <v>13787</v>
      </c>
      <c r="AK31" s="8">
        <v>13787</v>
      </c>
      <c r="AL31" s="7">
        <v>13787</v>
      </c>
      <c r="AM31" s="8">
        <v>13787</v>
      </c>
      <c r="AN31" s="7">
        <v>13787</v>
      </c>
      <c r="AO31" s="8">
        <v>13787</v>
      </c>
      <c r="AP31" s="7">
        <v>13787</v>
      </c>
      <c r="AQ31" s="8">
        <v>13787</v>
      </c>
      <c r="AR31" s="7">
        <v>13787</v>
      </c>
      <c r="AS31" s="8">
        <v>13787</v>
      </c>
      <c r="AT31" s="7">
        <v>13787</v>
      </c>
      <c r="AU31" s="8">
        <v>13787</v>
      </c>
      <c r="AV31" s="7">
        <v>27</v>
      </c>
      <c r="AW31" s="7">
        <v>53</v>
      </c>
      <c r="AX31" s="7">
        <v>61.1</v>
      </c>
      <c r="AY31" s="7">
        <v>122.9</v>
      </c>
      <c r="AZ31" s="7">
        <v>270</v>
      </c>
      <c r="BA31" s="7">
        <v>280</v>
      </c>
    </row>
    <row r="32" spans="2:53" ht="15.75" customHeight="1" x14ac:dyDescent="0.45">
      <c r="B32" s="113">
        <v>42925</v>
      </c>
      <c r="C32" s="114">
        <v>370</v>
      </c>
      <c r="D32" s="114">
        <v>360</v>
      </c>
      <c r="E32" s="114">
        <v>350</v>
      </c>
      <c r="F32" s="114">
        <v>340</v>
      </c>
      <c r="G32" s="114">
        <v>330</v>
      </c>
      <c r="H32" s="114">
        <v>320</v>
      </c>
      <c r="I32" s="114">
        <v>310</v>
      </c>
      <c r="J32" s="114">
        <v>300</v>
      </c>
      <c r="K32" s="114">
        <v>290</v>
      </c>
      <c r="L32" s="114">
        <v>285</v>
      </c>
      <c r="M32" s="114">
        <v>145</v>
      </c>
      <c r="N32" s="114">
        <v>125.2</v>
      </c>
      <c r="O32" s="114">
        <v>120.2</v>
      </c>
      <c r="P32" s="117">
        <f t="shared" si="19"/>
        <v>3501000</v>
      </c>
      <c r="Q32" s="117">
        <f t="shared" si="20"/>
        <v>1250.3571428571429</v>
      </c>
      <c r="R32" s="114">
        <v>2800</v>
      </c>
      <c r="S32" s="114">
        <v>280</v>
      </c>
      <c r="T32" s="121">
        <f t="shared" si="21"/>
        <v>0.1</v>
      </c>
      <c r="U32" s="114">
        <v>280</v>
      </c>
      <c r="V32" s="114">
        <v>141</v>
      </c>
      <c r="W32" s="121">
        <f t="shared" si="22"/>
        <v>0.50357142857142856</v>
      </c>
      <c r="X32" s="114">
        <v>140</v>
      </c>
      <c r="Y32" s="114">
        <v>56</v>
      </c>
      <c r="Z32" s="121">
        <f t="shared" si="23"/>
        <v>0.4</v>
      </c>
      <c r="AA32" s="114">
        <v>56</v>
      </c>
      <c r="AB32" s="114">
        <v>28</v>
      </c>
      <c r="AC32" s="121">
        <f t="shared" si="24"/>
        <v>0.5</v>
      </c>
      <c r="AD32" s="114">
        <v>14335</v>
      </c>
      <c r="AE32" s="125">
        <v>14335</v>
      </c>
      <c r="AF32" s="114">
        <v>14335</v>
      </c>
      <c r="AG32" s="125">
        <v>14335</v>
      </c>
      <c r="AH32" s="114">
        <v>14335</v>
      </c>
      <c r="AI32" s="125">
        <v>14335</v>
      </c>
      <c r="AJ32" s="114">
        <v>14335</v>
      </c>
      <c r="AK32" s="125">
        <v>14335</v>
      </c>
      <c r="AL32" s="114">
        <v>14335</v>
      </c>
      <c r="AM32" s="125">
        <v>14335</v>
      </c>
      <c r="AN32" s="114">
        <v>14335</v>
      </c>
      <c r="AO32" s="125">
        <v>14335</v>
      </c>
      <c r="AP32" s="114">
        <v>14335</v>
      </c>
      <c r="AQ32" s="125">
        <v>14335</v>
      </c>
      <c r="AR32" s="114">
        <v>14335</v>
      </c>
      <c r="AS32" s="125">
        <v>14335</v>
      </c>
      <c r="AT32" s="114">
        <v>14335</v>
      </c>
      <c r="AU32" s="125">
        <v>14335</v>
      </c>
      <c r="AV32" s="114">
        <v>28</v>
      </c>
      <c r="AW32" s="114">
        <v>55</v>
      </c>
      <c r="AX32" s="114">
        <v>63.4</v>
      </c>
      <c r="AY32" s="114">
        <v>127.6</v>
      </c>
      <c r="AZ32" s="114">
        <v>280</v>
      </c>
      <c r="BA32" s="114">
        <v>290</v>
      </c>
    </row>
    <row r="33" spans="2:53" ht="15.75" customHeight="1" x14ac:dyDescent="0.45">
      <c r="B33" s="95">
        <v>42932</v>
      </c>
      <c r="C33" s="7">
        <v>380</v>
      </c>
      <c r="D33" s="7">
        <v>370</v>
      </c>
      <c r="E33" s="7">
        <v>360</v>
      </c>
      <c r="F33" s="7">
        <v>350</v>
      </c>
      <c r="G33" s="7">
        <v>340</v>
      </c>
      <c r="H33" s="7">
        <v>330</v>
      </c>
      <c r="I33" s="7">
        <v>320</v>
      </c>
      <c r="J33" s="7">
        <v>310</v>
      </c>
      <c r="K33" s="7">
        <v>300</v>
      </c>
      <c r="L33" s="7">
        <v>295</v>
      </c>
      <c r="M33" s="7">
        <v>150</v>
      </c>
      <c r="N33" s="7">
        <v>129.6</v>
      </c>
      <c r="O33" s="7">
        <v>124.6</v>
      </c>
      <c r="P33" s="97">
        <f t="shared" si="19"/>
        <v>3626000</v>
      </c>
      <c r="Q33" s="97">
        <f t="shared" si="20"/>
        <v>1250.344827586207</v>
      </c>
      <c r="R33" s="7">
        <v>2900</v>
      </c>
      <c r="S33" s="7">
        <v>290</v>
      </c>
      <c r="T33" s="98">
        <f t="shared" si="21"/>
        <v>0.1</v>
      </c>
      <c r="U33" s="7">
        <v>290</v>
      </c>
      <c r="V33" s="7">
        <v>146</v>
      </c>
      <c r="W33" s="98">
        <f t="shared" si="22"/>
        <v>0.50344827586206897</v>
      </c>
      <c r="X33" s="7">
        <v>145</v>
      </c>
      <c r="Y33" s="7">
        <v>58</v>
      </c>
      <c r="Z33" s="98">
        <f t="shared" si="23"/>
        <v>0.4</v>
      </c>
      <c r="AA33" s="7">
        <v>58</v>
      </c>
      <c r="AB33" s="7">
        <v>29</v>
      </c>
      <c r="AC33" s="98">
        <f t="shared" si="24"/>
        <v>0.5</v>
      </c>
      <c r="AD33" s="7">
        <v>14883</v>
      </c>
      <c r="AE33" s="8">
        <v>14883</v>
      </c>
      <c r="AF33" s="7">
        <v>14883</v>
      </c>
      <c r="AG33" s="8">
        <v>14883</v>
      </c>
      <c r="AH33" s="7">
        <v>14883</v>
      </c>
      <c r="AI33" s="8">
        <v>14883</v>
      </c>
      <c r="AJ33" s="7">
        <v>14883</v>
      </c>
      <c r="AK33" s="8">
        <v>14883</v>
      </c>
      <c r="AL33" s="7">
        <v>14883</v>
      </c>
      <c r="AM33" s="8">
        <v>14883</v>
      </c>
      <c r="AN33" s="7">
        <v>14883</v>
      </c>
      <c r="AO33" s="8">
        <v>14883</v>
      </c>
      <c r="AP33" s="7">
        <v>14883</v>
      </c>
      <c r="AQ33" s="8">
        <v>14883</v>
      </c>
      <c r="AR33" s="7">
        <v>14883</v>
      </c>
      <c r="AS33" s="8">
        <v>14883</v>
      </c>
      <c r="AT33" s="7">
        <v>14883</v>
      </c>
      <c r="AU33" s="8">
        <v>14883</v>
      </c>
      <c r="AV33" s="7">
        <v>29</v>
      </c>
      <c r="AW33" s="7">
        <v>57</v>
      </c>
      <c r="AX33" s="7">
        <v>65.7</v>
      </c>
      <c r="AY33" s="7">
        <v>132.30000000000001</v>
      </c>
      <c r="AZ33" s="7">
        <v>290</v>
      </c>
      <c r="BA33" s="7">
        <v>300</v>
      </c>
    </row>
    <row r="34" spans="2:53" ht="15.75" customHeight="1" x14ac:dyDescent="0.45">
      <c r="B34" s="113">
        <v>42939</v>
      </c>
      <c r="C34" s="114">
        <v>390</v>
      </c>
      <c r="D34" s="114">
        <v>380</v>
      </c>
      <c r="E34" s="114">
        <v>370</v>
      </c>
      <c r="F34" s="114">
        <v>360</v>
      </c>
      <c r="G34" s="114">
        <v>350</v>
      </c>
      <c r="H34" s="114">
        <v>340</v>
      </c>
      <c r="I34" s="114">
        <v>330</v>
      </c>
      <c r="J34" s="114">
        <v>320</v>
      </c>
      <c r="K34" s="114">
        <v>310</v>
      </c>
      <c r="L34" s="114">
        <v>305</v>
      </c>
      <c r="M34" s="114">
        <v>155</v>
      </c>
      <c r="N34" s="114">
        <v>134</v>
      </c>
      <c r="O34" s="114">
        <v>129</v>
      </c>
      <c r="P34" s="117">
        <f t="shared" si="19"/>
        <v>3751000</v>
      </c>
      <c r="Q34" s="117">
        <f t="shared" si="20"/>
        <v>1250.3333333333333</v>
      </c>
      <c r="R34" s="114">
        <v>3000</v>
      </c>
      <c r="S34" s="114">
        <v>300</v>
      </c>
      <c r="T34" s="121">
        <f t="shared" si="21"/>
        <v>0.1</v>
      </c>
      <c r="U34" s="114">
        <v>300</v>
      </c>
      <c r="V34" s="114">
        <v>151</v>
      </c>
      <c r="W34" s="121">
        <f t="shared" si="22"/>
        <v>0.5033333333333333</v>
      </c>
      <c r="X34" s="114">
        <v>150</v>
      </c>
      <c r="Y34" s="114">
        <v>60</v>
      </c>
      <c r="Z34" s="121">
        <f t="shared" si="23"/>
        <v>0.4</v>
      </c>
      <c r="AA34" s="114">
        <v>60</v>
      </c>
      <c r="AB34" s="114">
        <v>30</v>
      </c>
      <c r="AC34" s="121">
        <f t="shared" si="24"/>
        <v>0.5</v>
      </c>
      <c r="AD34" s="114">
        <v>15431</v>
      </c>
      <c r="AE34" s="125">
        <v>15431</v>
      </c>
      <c r="AF34" s="114">
        <v>15431</v>
      </c>
      <c r="AG34" s="125">
        <v>15431</v>
      </c>
      <c r="AH34" s="114">
        <v>15431</v>
      </c>
      <c r="AI34" s="125">
        <v>15431</v>
      </c>
      <c r="AJ34" s="114">
        <v>15431</v>
      </c>
      <c r="AK34" s="125">
        <v>15431</v>
      </c>
      <c r="AL34" s="114">
        <v>15431</v>
      </c>
      <c r="AM34" s="125">
        <v>15431</v>
      </c>
      <c r="AN34" s="114">
        <v>15431</v>
      </c>
      <c r="AO34" s="125">
        <v>15431</v>
      </c>
      <c r="AP34" s="114">
        <v>15431</v>
      </c>
      <c r="AQ34" s="125">
        <v>15431</v>
      </c>
      <c r="AR34" s="114">
        <v>15431</v>
      </c>
      <c r="AS34" s="125">
        <v>15431</v>
      </c>
      <c r="AT34" s="114">
        <v>15431</v>
      </c>
      <c r="AU34" s="125">
        <v>15431</v>
      </c>
      <c r="AV34" s="114">
        <v>30</v>
      </c>
      <c r="AW34" s="114">
        <v>59</v>
      </c>
      <c r="AX34" s="114">
        <v>68</v>
      </c>
      <c r="AY34" s="114">
        <v>137</v>
      </c>
      <c r="AZ34" s="114">
        <v>300</v>
      </c>
      <c r="BA34" s="114">
        <v>310</v>
      </c>
    </row>
    <row r="35" spans="2:53" ht="15.75" customHeight="1" x14ac:dyDescent="0.45">
      <c r="B35" s="95">
        <v>42946</v>
      </c>
      <c r="C35" s="7">
        <v>400</v>
      </c>
      <c r="D35" s="7">
        <v>390</v>
      </c>
      <c r="E35" s="7">
        <v>380</v>
      </c>
      <c r="F35" s="7">
        <v>370</v>
      </c>
      <c r="G35" s="7">
        <v>360</v>
      </c>
      <c r="H35" s="7">
        <v>350</v>
      </c>
      <c r="I35" s="7">
        <v>340</v>
      </c>
      <c r="J35" s="7">
        <v>330</v>
      </c>
      <c r="K35" s="7">
        <v>320</v>
      </c>
      <c r="L35" s="7">
        <v>315</v>
      </c>
      <c r="M35" s="7">
        <v>160</v>
      </c>
      <c r="N35" s="7">
        <v>138.4</v>
      </c>
      <c r="O35" s="7">
        <v>133.4</v>
      </c>
      <c r="P35" s="97">
        <f t="shared" si="19"/>
        <v>3876000</v>
      </c>
      <c r="Q35" s="97">
        <f t="shared" si="20"/>
        <v>1250.3225806451612</v>
      </c>
      <c r="R35" s="7">
        <v>3100</v>
      </c>
      <c r="S35" s="7">
        <v>310</v>
      </c>
      <c r="T35" s="98">
        <f t="shared" si="21"/>
        <v>0.1</v>
      </c>
      <c r="U35" s="7">
        <v>310</v>
      </c>
      <c r="V35" s="7">
        <v>156</v>
      </c>
      <c r="W35" s="98">
        <f t="shared" si="22"/>
        <v>0.50322580645161286</v>
      </c>
      <c r="X35" s="7">
        <v>155</v>
      </c>
      <c r="Y35" s="7">
        <v>62</v>
      </c>
      <c r="Z35" s="98">
        <f t="shared" si="23"/>
        <v>0.4</v>
      </c>
      <c r="AA35" s="7">
        <v>62</v>
      </c>
      <c r="AB35" s="7">
        <v>31</v>
      </c>
      <c r="AC35" s="98">
        <f t="shared" si="24"/>
        <v>0.5</v>
      </c>
      <c r="AD35" s="7">
        <v>15979</v>
      </c>
      <c r="AE35" s="8">
        <v>15979</v>
      </c>
      <c r="AF35" s="7">
        <v>15979</v>
      </c>
      <c r="AG35" s="8">
        <v>15979</v>
      </c>
      <c r="AH35" s="7">
        <v>15979</v>
      </c>
      <c r="AI35" s="8">
        <v>15979</v>
      </c>
      <c r="AJ35" s="7">
        <v>15979</v>
      </c>
      <c r="AK35" s="8">
        <v>15979</v>
      </c>
      <c r="AL35" s="7">
        <v>15979</v>
      </c>
      <c r="AM35" s="8">
        <v>15979</v>
      </c>
      <c r="AN35" s="7">
        <v>15979</v>
      </c>
      <c r="AO35" s="8">
        <v>15979</v>
      </c>
      <c r="AP35" s="7">
        <v>15979</v>
      </c>
      <c r="AQ35" s="8">
        <v>15979</v>
      </c>
      <c r="AR35" s="7">
        <v>15979</v>
      </c>
      <c r="AS35" s="8">
        <v>15979</v>
      </c>
      <c r="AT35" s="7">
        <v>15979</v>
      </c>
      <c r="AU35" s="8">
        <v>15979</v>
      </c>
      <c r="AV35" s="7">
        <v>31</v>
      </c>
      <c r="AW35" s="7">
        <v>61</v>
      </c>
      <c r="AX35" s="7">
        <v>70.3</v>
      </c>
      <c r="AY35" s="7">
        <v>141.69999999999999</v>
      </c>
      <c r="AZ35" s="7">
        <v>310</v>
      </c>
      <c r="BA35" s="7">
        <v>320</v>
      </c>
    </row>
    <row r="36" spans="2:53" ht="15.75" customHeight="1" x14ac:dyDescent="0.45">
      <c r="B36" s="113">
        <v>42953</v>
      </c>
      <c r="C36" s="114">
        <v>410</v>
      </c>
      <c r="D36" s="114">
        <v>400</v>
      </c>
      <c r="E36" s="114">
        <v>390</v>
      </c>
      <c r="F36" s="114">
        <v>380</v>
      </c>
      <c r="G36" s="114">
        <v>370</v>
      </c>
      <c r="H36" s="114">
        <v>360</v>
      </c>
      <c r="I36" s="114">
        <v>350</v>
      </c>
      <c r="J36" s="114">
        <v>340</v>
      </c>
      <c r="K36" s="114">
        <v>330</v>
      </c>
      <c r="L36" s="114">
        <v>325</v>
      </c>
      <c r="M36" s="114">
        <v>165</v>
      </c>
      <c r="N36" s="114">
        <v>142.80000000000001</v>
      </c>
      <c r="O36" s="114">
        <v>137.80000000000001</v>
      </c>
      <c r="P36" s="117">
        <f t="shared" si="19"/>
        <v>4001000</v>
      </c>
      <c r="Q36" s="117">
        <f t="shared" si="20"/>
        <v>1250.3125</v>
      </c>
      <c r="R36" s="114">
        <v>3200</v>
      </c>
      <c r="S36" s="114">
        <v>320</v>
      </c>
      <c r="T36" s="121">
        <f t="shared" si="21"/>
        <v>0.1</v>
      </c>
      <c r="U36" s="114">
        <v>320</v>
      </c>
      <c r="V36" s="114">
        <v>161</v>
      </c>
      <c r="W36" s="121">
        <f t="shared" si="22"/>
        <v>0.50312500000000004</v>
      </c>
      <c r="X36" s="114">
        <v>160</v>
      </c>
      <c r="Y36" s="114">
        <v>64</v>
      </c>
      <c r="Z36" s="121">
        <f t="shared" si="23"/>
        <v>0.4</v>
      </c>
      <c r="AA36" s="114">
        <v>64</v>
      </c>
      <c r="AB36" s="114">
        <v>32</v>
      </c>
      <c r="AC36" s="121">
        <f t="shared" si="24"/>
        <v>0.5</v>
      </c>
      <c r="AD36" s="114">
        <v>16527</v>
      </c>
      <c r="AE36" s="125">
        <v>16527</v>
      </c>
      <c r="AF36" s="114">
        <v>16527</v>
      </c>
      <c r="AG36" s="125">
        <v>16527</v>
      </c>
      <c r="AH36" s="114">
        <v>16527</v>
      </c>
      <c r="AI36" s="125">
        <v>16527</v>
      </c>
      <c r="AJ36" s="114">
        <v>16527</v>
      </c>
      <c r="AK36" s="125">
        <v>16527</v>
      </c>
      <c r="AL36" s="114">
        <v>16527</v>
      </c>
      <c r="AM36" s="125">
        <v>16527</v>
      </c>
      <c r="AN36" s="114">
        <v>16527</v>
      </c>
      <c r="AO36" s="125">
        <v>16527</v>
      </c>
      <c r="AP36" s="114">
        <v>16527</v>
      </c>
      <c r="AQ36" s="125">
        <v>16527</v>
      </c>
      <c r="AR36" s="114">
        <v>16527</v>
      </c>
      <c r="AS36" s="125">
        <v>16527</v>
      </c>
      <c r="AT36" s="114">
        <v>16527</v>
      </c>
      <c r="AU36" s="125">
        <v>16527</v>
      </c>
      <c r="AV36" s="114">
        <v>32</v>
      </c>
      <c r="AW36" s="114">
        <v>63</v>
      </c>
      <c r="AX36" s="114">
        <v>72.599999999999994</v>
      </c>
      <c r="AY36" s="114">
        <v>146.4</v>
      </c>
      <c r="AZ36" s="114">
        <v>320</v>
      </c>
      <c r="BA36" s="114">
        <v>330</v>
      </c>
    </row>
    <row r="37" spans="2:53" ht="15.75" customHeight="1" x14ac:dyDescent="0.45">
      <c r="B37" s="95">
        <v>42960</v>
      </c>
      <c r="C37" s="7">
        <v>420</v>
      </c>
      <c r="D37" s="7">
        <v>410</v>
      </c>
      <c r="E37" s="7">
        <v>400</v>
      </c>
      <c r="F37" s="7">
        <v>390</v>
      </c>
      <c r="G37" s="7">
        <v>380</v>
      </c>
      <c r="H37" s="7">
        <v>370</v>
      </c>
      <c r="I37" s="7">
        <v>360</v>
      </c>
      <c r="J37" s="7">
        <v>350</v>
      </c>
      <c r="K37" s="7">
        <v>340</v>
      </c>
      <c r="L37" s="7">
        <v>335</v>
      </c>
      <c r="M37" s="7">
        <v>170</v>
      </c>
      <c r="N37" s="7">
        <v>147.19999999999999</v>
      </c>
      <c r="O37" s="7">
        <v>142.19999999999999</v>
      </c>
      <c r="P37" s="97">
        <f t="shared" si="19"/>
        <v>4126000</v>
      </c>
      <c r="Q37" s="97">
        <f t="shared" si="20"/>
        <v>1250.3030303030303</v>
      </c>
      <c r="R37" s="7">
        <v>3300</v>
      </c>
      <c r="S37" s="7">
        <v>330</v>
      </c>
      <c r="T37" s="98">
        <f t="shared" si="21"/>
        <v>0.1</v>
      </c>
      <c r="U37" s="7">
        <v>330</v>
      </c>
      <c r="V37" s="7">
        <v>166</v>
      </c>
      <c r="W37" s="98">
        <f t="shared" si="22"/>
        <v>0.50303030303030305</v>
      </c>
      <c r="X37" s="7">
        <v>165</v>
      </c>
      <c r="Y37" s="7">
        <v>66</v>
      </c>
      <c r="Z37" s="98">
        <f t="shared" si="23"/>
        <v>0.4</v>
      </c>
      <c r="AA37" s="7">
        <v>66</v>
      </c>
      <c r="AB37" s="7">
        <v>33</v>
      </c>
      <c r="AC37" s="98">
        <f t="shared" si="24"/>
        <v>0.5</v>
      </c>
      <c r="AD37" s="7">
        <v>17075</v>
      </c>
      <c r="AE37" s="8">
        <v>17075</v>
      </c>
      <c r="AF37" s="7">
        <v>17075</v>
      </c>
      <c r="AG37" s="8">
        <v>17075</v>
      </c>
      <c r="AH37" s="7">
        <v>17075</v>
      </c>
      <c r="AI37" s="8">
        <v>17075</v>
      </c>
      <c r="AJ37" s="7">
        <v>17075</v>
      </c>
      <c r="AK37" s="8">
        <v>17075</v>
      </c>
      <c r="AL37" s="7">
        <v>17075</v>
      </c>
      <c r="AM37" s="8">
        <v>17075</v>
      </c>
      <c r="AN37" s="7">
        <v>17075</v>
      </c>
      <c r="AO37" s="8">
        <v>17075</v>
      </c>
      <c r="AP37" s="7">
        <v>17075</v>
      </c>
      <c r="AQ37" s="8">
        <v>17075</v>
      </c>
      <c r="AR37" s="7">
        <v>17075</v>
      </c>
      <c r="AS37" s="8">
        <v>17075</v>
      </c>
      <c r="AT37" s="7">
        <v>17075</v>
      </c>
      <c r="AU37" s="8">
        <v>17075</v>
      </c>
      <c r="AV37" s="7">
        <v>33</v>
      </c>
      <c r="AW37" s="7">
        <v>65</v>
      </c>
      <c r="AX37" s="7">
        <v>74.900000000000006</v>
      </c>
      <c r="AY37" s="7">
        <v>151.1</v>
      </c>
      <c r="AZ37" s="7">
        <v>330</v>
      </c>
      <c r="BA37" s="7">
        <v>340</v>
      </c>
    </row>
    <row r="38" spans="2:53" ht="15.75" customHeight="1" x14ac:dyDescent="0.45">
      <c r="B38" s="113">
        <v>42967</v>
      </c>
      <c r="C38" s="114">
        <v>430</v>
      </c>
      <c r="D38" s="114">
        <v>420</v>
      </c>
      <c r="E38" s="114">
        <v>410</v>
      </c>
      <c r="F38" s="114">
        <v>400</v>
      </c>
      <c r="G38" s="114">
        <v>390</v>
      </c>
      <c r="H38" s="114">
        <v>380</v>
      </c>
      <c r="I38" s="114">
        <v>370</v>
      </c>
      <c r="J38" s="114">
        <v>360</v>
      </c>
      <c r="K38" s="114">
        <v>350</v>
      </c>
      <c r="L38" s="114">
        <v>345</v>
      </c>
      <c r="M38" s="114">
        <v>175</v>
      </c>
      <c r="N38" s="114">
        <v>151.6</v>
      </c>
      <c r="O38" s="114">
        <v>146.6</v>
      </c>
      <c r="P38" s="117">
        <f t="shared" si="19"/>
        <v>4251000</v>
      </c>
      <c r="Q38" s="117">
        <f t="shared" si="20"/>
        <v>1250.2941176470588</v>
      </c>
      <c r="R38" s="114">
        <v>3400</v>
      </c>
      <c r="S38" s="114">
        <v>340</v>
      </c>
      <c r="T38" s="121">
        <f t="shared" si="21"/>
        <v>0.1</v>
      </c>
      <c r="U38" s="114">
        <v>340</v>
      </c>
      <c r="V38" s="114">
        <v>171</v>
      </c>
      <c r="W38" s="121">
        <f t="shared" si="22"/>
        <v>0.50294117647058822</v>
      </c>
      <c r="X38" s="114">
        <v>170</v>
      </c>
      <c r="Y38" s="114">
        <v>68</v>
      </c>
      <c r="Z38" s="121">
        <f t="shared" si="23"/>
        <v>0.4</v>
      </c>
      <c r="AA38" s="114">
        <v>68</v>
      </c>
      <c r="AB38" s="114">
        <v>34</v>
      </c>
      <c r="AC38" s="121">
        <f t="shared" si="24"/>
        <v>0.5</v>
      </c>
      <c r="AD38" s="114">
        <v>17623</v>
      </c>
      <c r="AE38" s="125">
        <v>17623</v>
      </c>
      <c r="AF38" s="114">
        <v>17623</v>
      </c>
      <c r="AG38" s="125">
        <v>17623</v>
      </c>
      <c r="AH38" s="114">
        <v>17623</v>
      </c>
      <c r="AI38" s="125">
        <v>17623</v>
      </c>
      <c r="AJ38" s="114">
        <v>17623</v>
      </c>
      <c r="AK38" s="125">
        <v>17623</v>
      </c>
      <c r="AL38" s="114">
        <v>17623</v>
      </c>
      <c r="AM38" s="125">
        <v>17623</v>
      </c>
      <c r="AN38" s="114">
        <v>17623</v>
      </c>
      <c r="AO38" s="125">
        <v>17623</v>
      </c>
      <c r="AP38" s="114">
        <v>17623</v>
      </c>
      <c r="AQ38" s="125">
        <v>17623</v>
      </c>
      <c r="AR38" s="114">
        <v>17623</v>
      </c>
      <c r="AS38" s="125">
        <v>17623</v>
      </c>
      <c r="AT38" s="114">
        <v>17623</v>
      </c>
      <c r="AU38" s="125">
        <v>17623</v>
      </c>
      <c r="AV38" s="114">
        <v>34</v>
      </c>
      <c r="AW38" s="114">
        <v>67</v>
      </c>
      <c r="AX38" s="114">
        <v>77.2</v>
      </c>
      <c r="AY38" s="114">
        <v>155.80000000000001</v>
      </c>
      <c r="AZ38" s="114">
        <v>340</v>
      </c>
      <c r="BA38" s="114">
        <v>350</v>
      </c>
    </row>
    <row r="39" spans="2:53" ht="15.75" customHeight="1" x14ac:dyDescent="0.45">
      <c r="B39" s="95">
        <v>42974</v>
      </c>
      <c r="C39" s="7">
        <v>440</v>
      </c>
      <c r="D39" s="7">
        <v>430</v>
      </c>
      <c r="E39" s="7">
        <v>420</v>
      </c>
      <c r="F39" s="7">
        <v>410</v>
      </c>
      <c r="G39" s="7">
        <v>400</v>
      </c>
      <c r="H39" s="7">
        <v>390</v>
      </c>
      <c r="I39" s="7">
        <v>380</v>
      </c>
      <c r="J39" s="7">
        <v>370</v>
      </c>
      <c r="K39" s="7">
        <v>360</v>
      </c>
      <c r="L39" s="7">
        <v>355</v>
      </c>
      <c r="M39" s="7">
        <v>180</v>
      </c>
      <c r="N39" s="7">
        <v>156</v>
      </c>
      <c r="O39" s="7">
        <v>151</v>
      </c>
      <c r="P39" s="97">
        <f t="shared" ref="P39:P57" si="25">($V$60*V39)+($V$61*Y39)+($V$62*AB39)</f>
        <v>4376000</v>
      </c>
      <c r="Q39" s="97">
        <f t="shared" ref="Q39:Q57" si="26">P39/R39</f>
        <v>1250.2857142857142</v>
      </c>
      <c r="R39" s="7">
        <v>3500</v>
      </c>
      <c r="S39" s="7">
        <v>350</v>
      </c>
      <c r="T39" s="98">
        <f t="shared" ref="T39:T57" si="27">S39/R39</f>
        <v>0.1</v>
      </c>
      <c r="U39" s="7">
        <v>350</v>
      </c>
      <c r="V39" s="7">
        <v>176</v>
      </c>
      <c r="W39" s="98">
        <f t="shared" ref="W39:W57" si="28">V39/U39</f>
        <v>0.50285714285714289</v>
      </c>
      <c r="X39" s="7">
        <v>175</v>
      </c>
      <c r="Y39" s="7">
        <v>70</v>
      </c>
      <c r="Z39" s="98">
        <f t="shared" ref="Z39:Z57" si="29">Y39/X39</f>
        <v>0.4</v>
      </c>
      <c r="AA39" s="7">
        <v>70</v>
      </c>
      <c r="AB39" s="7">
        <v>35</v>
      </c>
      <c r="AC39" s="98">
        <f t="shared" ref="AC39:AC57" si="30">AB39/AA39</f>
        <v>0.5</v>
      </c>
      <c r="AD39" s="7">
        <v>18171</v>
      </c>
      <c r="AE39" s="8">
        <v>18171</v>
      </c>
      <c r="AF39" s="7">
        <v>18171</v>
      </c>
      <c r="AG39" s="8">
        <v>18171</v>
      </c>
      <c r="AH39" s="7">
        <v>18171</v>
      </c>
      <c r="AI39" s="8">
        <v>18171</v>
      </c>
      <c r="AJ39" s="7">
        <v>18171</v>
      </c>
      <c r="AK39" s="8">
        <v>18171</v>
      </c>
      <c r="AL39" s="7">
        <v>18171</v>
      </c>
      <c r="AM39" s="8">
        <v>18171</v>
      </c>
      <c r="AN39" s="7">
        <v>18171</v>
      </c>
      <c r="AO39" s="8">
        <v>18171</v>
      </c>
      <c r="AP39" s="7">
        <v>18171</v>
      </c>
      <c r="AQ39" s="8">
        <v>18171</v>
      </c>
      <c r="AR39" s="7">
        <v>18171</v>
      </c>
      <c r="AS39" s="8">
        <v>18171</v>
      </c>
      <c r="AT39" s="7">
        <v>18171</v>
      </c>
      <c r="AU39" s="8">
        <v>18171</v>
      </c>
      <c r="AV39" s="7">
        <v>35</v>
      </c>
      <c r="AW39" s="7">
        <v>69</v>
      </c>
      <c r="AX39" s="7">
        <v>79.5</v>
      </c>
      <c r="AY39" s="7">
        <v>160.5</v>
      </c>
      <c r="AZ39" s="7">
        <v>350</v>
      </c>
      <c r="BA39" s="7">
        <v>360</v>
      </c>
    </row>
    <row r="40" spans="2:53" ht="15.75" customHeight="1" x14ac:dyDescent="0.45">
      <c r="B40" s="113">
        <v>42981</v>
      </c>
      <c r="C40" s="114">
        <v>450</v>
      </c>
      <c r="D40" s="114">
        <v>440</v>
      </c>
      <c r="E40" s="114">
        <v>430</v>
      </c>
      <c r="F40" s="114">
        <v>420</v>
      </c>
      <c r="G40" s="114">
        <v>410</v>
      </c>
      <c r="H40" s="114">
        <v>400</v>
      </c>
      <c r="I40" s="114">
        <v>390</v>
      </c>
      <c r="J40" s="114">
        <v>380</v>
      </c>
      <c r="K40" s="114">
        <v>370</v>
      </c>
      <c r="L40" s="114">
        <v>365</v>
      </c>
      <c r="M40" s="114">
        <v>185</v>
      </c>
      <c r="N40" s="114">
        <v>160.4</v>
      </c>
      <c r="O40" s="114">
        <v>155.4</v>
      </c>
      <c r="P40" s="117">
        <f t="shared" si="25"/>
        <v>4501000</v>
      </c>
      <c r="Q40" s="117">
        <f t="shared" si="26"/>
        <v>1250.2777777777778</v>
      </c>
      <c r="R40" s="114">
        <v>3600</v>
      </c>
      <c r="S40" s="114">
        <v>360</v>
      </c>
      <c r="T40" s="121">
        <f t="shared" si="27"/>
        <v>0.1</v>
      </c>
      <c r="U40" s="114">
        <v>360</v>
      </c>
      <c r="V40" s="114">
        <v>181</v>
      </c>
      <c r="W40" s="121">
        <f t="shared" si="28"/>
        <v>0.50277777777777777</v>
      </c>
      <c r="X40" s="114">
        <v>180</v>
      </c>
      <c r="Y40" s="114">
        <v>72</v>
      </c>
      <c r="Z40" s="121">
        <f t="shared" si="29"/>
        <v>0.4</v>
      </c>
      <c r="AA40" s="114">
        <v>72</v>
      </c>
      <c r="AB40" s="114">
        <v>36</v>
      </c>
      <c r="AC40" s="121">
        <f t="shared" si="30"/>
        <v>0.5</v>
      </c>
      <c r="AD40" s="114">
        <v>18719</v>
      </c>
      <c r="AE40" s="125">
        <v>18719</v>
      </c>
      <c r="AF40" s="114">
        <v>18719</v>
      </c>
      <c r="AG40" s="125">
        <v>18719</v>
      </c>
      <c r="AH40" s="114">
        <v>18719</v>
      </c>
      <c r="AI40" s="125">
        <v>18719</v>
      </c>
      <c r="AJ40" s="114">
        <v>18719</v>
      </c>
      <c r="AK40" s="125">
        <v>18719</v>
      </c>
      <c r="AL40" s="114">
        <v>18719</v>
      </c>
      <c r="AM40" s="125">
        <v>18719</v>
      </c>
      <c r="AN40" s="114">
        <v>18719</v>
      </c>
      <c r="AO40" s="125">
        <v>18719</v>
      </c>
      <c r="AP40" s="114">
        <v>18719</v>
      </c>
      <c r="AQ40" s="125">
        <v>18719</v>
      </c>
      <c r="AR40" s="114">
        <v>18719</v>
      </c>
      <c r="AS40" s="125">
        <v>18719</v>
      </c>
      <c r="AT40" s="114">
        <v>18719</v>
      </c>
      <c r="AU40" s="125">
        <v>18719</v>
      </c>
      <c r="AV40" s="114">
        <v>36</v>
      </c>
      <c r="AW40" s="114">
        <v>71</v>
      </c>
      <c r="AX40" s="114">
        <v>81.8</v>
      </c>
      <c r="AY40" s="114">
        <v>165.2</v>
      </c>
      <c r="AZ40" s="114">
        <v>360</v>
      </c>
      <c r="BA40" s="114">
        <v>370</v>
      </c>
    </row>
    <row r="41" spans="2:53" ht="15.75" customHeight="1" x14ac:dyDescent="0.45">
      <c r="B41" s="95">
        <v>42988</v>
      </c>
      <c r="C41" s="7">
        <v>460</v>
      </c>
      <c r="D41" s="7">
        <v>450</v>
      </c>
      <c r="E41" s="7">
        <v>440</v>
      </c>
      <c r="F41" s="7">
        <v>430</v>
      </c>
      <c r="G41" s="7">
        <v>420</v>
      </c>
      <c r="H41" s="7">
        <v>410</v>
      </c>
      <c r="I41" s="7">
        <v>400</v>
      </c>
      <c r="J41" s="7">
        <v>390</v>
      </c>
      <c r="K41" s="7">
        <v>380</v>
      </c>
      <c r="L41" s="7">
        <v>375</v>
      </c>
      <c r="M41" s="7">
        <v>190</v>
      </c>
      <c r="N41" s="7">
        <v>164.8</v>
      </c>
      <c r="O41" s="7">
        <v>159.80000000000001</v>
      </c>
      <c r="P41" s="97">
        <f t="shared" si="25"/>
        <v>4626000</v>
      </c>
      <c r="Q41" s="97">
        <f t="shared" si="26"/>
        <v>1250.2702702702702</v>
      </c>
      <c r="R41" s="7">
        <v>3700</v>
      </c>
      <c r="S41" s="7">
        <v>370</v>
      </c>
      <c r="T41" s="98">
        <f t="shared" si="27"/>
        <v>0.1</v>
      </c>
      <c r="U41" s="7">
        <v>370</v>
      </c>
      <c r="V41" s="7">
        <v>186</v>
      </c>
      <c r="W41" s="98">
        <f t="shared" si="28"/>
        <v>0.50270270270270268</v>
      </c>
      <c r="X41" s="7">
        <v>185</v>
      </c>
      <c r="Y41" s="7">
        <v>74</v>
      </c>
      <c r="Z41" s="98">
        <f t="shared" si="29"/>
        <v>0.4</v>
      </c>
      <c r="AA41" s="7">
        <v>74</v>
      </c>
      <c r="AB41" s="7">
        <v>37</v>
      </c>
      <c r="AC41" s="98">
        <f t="shared" si="30"/>
        <v>0.5</v>
      </c>
      <c r="AD41" s="7">
        <v>19267</v>
      </c>
      <c r="AE41" s="8">
        <v>19267</v>
      </c>
      <c r="AF41" s="7">
        <v>19267</v>
      </c>
      <c r="AG41" s="8">
        <v>19267</v>
      </c>
      <c r="AH41" s="7">
        <v>19267</v>
      </c>
      <c r="AI41" s="8">
        <v>19267</v>
      </c>
      <c r="AJ41" s="7">
        <v>19267</v>
      </c>
      <c r="AK41" s="8">
        <v>19267</v>
      </c>
      <c r="AL41" s="7">
        <v>19267</v>
      </c>
      <c r="AM41" s="8">
        <v>19267</v>
      </c>
      <c r="AN41" s="7">
        <v>19267</v>
      </c>
      <c r="AO41" s="8">
        <v>19267</v>
      </c>
      <c r="AP41" s="7">
        <v>19267</v>
      </c>
      <c r="AQ41" s="8">
        <v>19267</v>
      </c>
      <c r="AR41" s="7">
        <v>19267</v>
      </c>
      <c r="AS41" s="8">
        <v>19267</v>
      </c>
      <c r="AT41" s="7">
        <v>19267</v>
      </c>
      <c r="AU41" s="8">
        <v>19267</v>
      </c>
      <c r="AV41" s="7">
        <v>37</v>
      </c>
      <c r="AW41" s="7">
        <v>73</v>
      </c>
      <c r="AX41" s="7">
        <v>84.1</v>
      </c>
      <c r="AY41" s="7">
        <v>169.9</v>
      </c>
      <c r="AZ41" s="7">
        <v>370</v>
      </c>
      <c r="BA41" s="7">
        <v>380</v>
      </c>
    </row>
    <row r="42" spans="2:53" ht="15.75" customHeight="1" x14ac:dyDescent="0.45">
      <c r="B42" s="113">
        <v>42995</v>
      </c>
      <c r="C42" s="114">
        <v>470</v>
      </c>
      <c r="D42" s="114">
        <v>460</v>
      </c>
      <c r="E42" s="114">
        <v>450</v>
      </c>
      <c r="F42" s="114">
        <v>440</v>
      </c>
      <c r="G42" s="114">
        <v>430</v>
      </c>
      <c r="H42" s="114">
        <v>420</v>
      </c>
      <c r="I42" s="114">
        <v>410</v>
      </c>
      <c r="J42" s="114">
        <v>400</v>
      </c>
      <c r="K42" s="114">
        <v>390</v>
      </c>
      <c r="L42" s="114">
        <v>385</v>
      </c>
      <c r="M42" s="114">
        <v>195</v>
      </c>
      <c r="N42" s="114">
        <v>169.2</v>
      </c>
      <c r="O42" s="114">
        <v>164.2</v>
      </c>
      <c r="P42" s="117">
        <f t="shared" si="25"/>
        <v>4751000</v>
      </c>
      <c r="Q42" s="117">
        <f t="shared" si="26"/>
        <v>1250.2631578947369</v>
      </c>
      <c r="R42" s="114">
        <v>3800</v>
      </c>
      <c r="S42" s="114">
        <v>380</v>
      </c>
      <c r="T42" s="121">
        <f t="shared" si="27"/>
        <v>0.1</v>
      </c>
      <c r="U42" s="114">
        <v>380</v>
      </c>
      <c r="V42" s="114">
        <v>191</v>
      </c>
      <c r="W42" s="121">
        <f t="shared" si="28"/>
        <v>0.50263157894736843</v>
      </c>
      <c r="X42" s="114">
        <v>190</v>
      </c>
      <c r="Y42" s="114">
        <v>76</v>
      </c>
      <c r="Z42" s="121">
        <f t="shared" si="29"/>
        <v>0.4</v>
      </c>
      <c r="AA42" s="114">
        <v>76</v>
      </c>
      <c r="AB42" s="114">
        <v>38</v>
      </c>
      <c r="AC42" s="121">
        <f t="shared" si="30"/>
        <v>0.5</v>
      </c>
      <c r="AD42" s="114">
        <v>19815</v>
      </c>
      <c r="AE42" s="125">
        <v>19815</v>
      </c>
      <c r="AF42" s="114">
        <v>19815</v>
      </c>
      <c r="AG42" s="125">
        <v>19815</v>
      </c>
      <c r="AH42" s="114">
        <v>19815</v>
      </c>
      <c r="AI42" s="125">
        <v>19815</v>
      </c>
      <c r="AJ42" s="114">
        <v>19815</v>
      </c>
      <c r="AK42" s="125">
        <v>19815</v>
      </c>
      <c r="AL42" s="114">
        <v>19815</v>
      </c>
      <c r="AM42" s="125">
        <v>19815</v>
      </c>
      <c r="AN42" s="114">
        <v>19815</v>
      </c>
      <c r="AO42" s="125">
        <v>19815</v>
      </c>
      <c r="AP42" s="114">
        <v>19815</v>
      </c>
      <c r="AQ42" s="125">
        <v>19815</v>
      </c>
      <c r="AR42" s="114">
        <v>19815</v>
      </c>
      <c r="AS42" s="125">
        <v>19815</v>
      </c>
      <c r="AT42" s="114">
        <v>19815</v>
      </c>
      <c r="AU42" s="125">
        <v>19815</v>
      </c>
      <c r="AV42" s="114">
        <v>38</v>
      </c>
      <c r="AW42" s="114">
        <v>75</v>
      </c>
      <c r="AX42" s="114">
        <v>86.4</v>
      </c>
      <c r="AY42" s="114">
        <v>174.6</v>
      </c>
      <c r="AZ42" s="114">
        <v>380</v>
      </c>
      <c r="BA42" s="114">
        <v>390</v>
      </c>
    </row>
    <row r="43" spans="2:53" ht="15.75" customHeight="1" x14ac:dyDescent="0.45">
      <c r="B43" s="95">
        <v>43002</v>
      </c>
      <c r="C43" s="7">
        <v>480</v>
      </c>
      <c r="D43" s="7">
        <v>470</v>
      </c>
      <c r="E43" s="7">
        <v>460</v>
      </c>
      <c r="F43" s="7">
        <v>450</v>
      </c>
      <c r="G43" s="7">
        <v>440</v>
      </c>
      <c r="H43" s="7">
        <v>430</v>
      </c>
      <c r="I43" s="7">
        <v>420</v>
      </c>
      <c r="J43" s="7">
        <v>410</v>
      </c>
      <c r="K43" s="7">
        <v>400</v>
      </c>
      <c r="L43" s="7">
        <v>395</v>
      </c>
      <c r="M43" s="7">
        <v>200</v>
      </c>
      <c r="N43" s="7">
        <v>173.6</v>
      </c>
      <c r="O43" s="7">
        <v>168.6</v>
      </c>
      <c r="P43" s="97">
        <f t="shared" si="25"/>
        <v>4876000</v>
      </c>
      <c r="Q43" s="97">
        <f t="shared" si="26"/>
        <v>1250.2564102564102</v>
      </c>
      <c r="R43" s="7">
        <v>3900</v>
      </c>
      <c r="S43" s="7">
        <v>390</v>
      </c>
      <c r="T43" s="98">
        <f t="shared" si="27"/>
        <v>0.1</v>
      </c>
      <c r="U43" s="7">
        <v>390</v>
      </c>
      <c r="V43" s="7">
        <v>196</v>
      </c>
      <c r="W43" s="98">
        <f t="shared" si="28"/>
        <v>0.50256410256410255</v>
      </c>
      <c r="X43" s="7">
        <v>195</v>
      </c>
      <c r="Y43" s="7">
        <v>78</v>
      </c>
      <c r="Z43" s="98">
        <f t="shared" si="29"/>
        <v>0.4</v>
      </c>
      <c r="AA43" s="7">
        <v>78</v>
      </c>
      <c r="AB43" s="7">
        <v>39</v>
      </c>
      <c r="AC43" s="98">
        <f t="shared" si="30"/>
        <v>0.5</v>
      </c>
      <c r="AD43" s="7">
        <v>20363</v>
      </c>
      <c r="AE43" s="8">
        <v>20363</v>
      </c>
      <c r="AF43" s="7">
        <v>20363</v>
      </c>
      <c r="AG43" s="8">
        <v>20363</v>
      </c>
      <c r="AH43" s="7">
        <v>20363</v>
      </c>
      <c r="AI43" s="8">
        <v>20363</v>
      </c>
      <c r="AJ43" s="7">
        <v>20363</v>
      </c>
      <c r="AK43" s="8">
        <v>20363</v>
      </c>
      <c r="AL43" s="7">
        <v>20363</v>
      </c>
      <c r="AM43" s="8">
        <v>20363</v>
      </c>
      <c r="AN43" s="7">
        <v>20363</v>
      </c>
      <c r="AO43" s="8">
        <v>20363</v>
      </c>
      <c r="AP43" s="7">
        <v>20363</v>
      </c>
      <c r="AQ43" s="8">
        <v>20363</v>
      </c>
      <c r="AR43" s="7">
        <v>20363</v>
      </c>
      <c r="AS43" s="8">
        <v>20363</v>
      </c>
      <c r="AT43" s="7">
        <v>20363</v>
      </c>
      <c r="AU43" s="8">
        <v>20363</v>
      </c>
      <c r="AV43" s="7">
        <v>39</v>
      </c>
      <c r="AW43" s="7">
        <v>77</v>
      </c>
      <c r="AX43" s="7">
        <v>88.7</v>
      </c>
      <c r="AY43" s="7">
        <v>179.3</v>
      </c>
      <c r="AZ43" s="7">
        <v>390</v>
      </c>
      <c r="BA43" s="7">
        <v>400</v>
      </c>
    </row>
    <row r="44" spans="2:53" ht="15.75" customHeight="1" x14ac:dyDescent="0.45">
      <c r="B44" s="113">
        <v>43009</v>
      </c>
      <c r="C44" s="114">
        <v>490</v>
      </c>
      <c r="D44" s="114">
        <v>480</v>
      </c>
      <c r="E44" s="114">
        <v>470</v>
      </c>
      <c r="F44" s="114">
        <v>460</v>
      </c>
      <c r="G44" s="114">
        <v>450</v>
      </c>
      <c r="H44" s="114">
        <v>440</v>
      </c>
      <c r="I44" s="114">
        <v>430</v>
      </c>
      <c r="J44" s="114">
        <v>420</v>
      </c>
      <c r="K44" s="114">
        <v>410</v>
      </c>
      <c r="L44" s="114">
        <v>405</v>
      </c>
      <c r="M44" s="114">
        <v>205</v>
      </c>
      <c r="N44" s="114">
        <v>178</v>
      </c>
      <c r="O44" s="114">
        <v>173</v>
      </c>
      <c r="P44" s="117">
        <f t="shared" si="25"/>
        <v>5001000</v>
      </c>
      <c r="Q44" s="117">
        <f t="shared" si="26"/>
        <v>1250.25</v>
      </c>
      <c r="R44" s="114">
        <v>4000</v>
      </c>
      <c r="S44" s="114">
        <v>400</v>
      </c>
      <c r="T44" s="121">
        <f t="shared" si="27"/>
        <v>0.1</v>
      </c>
      <c r="U44" s="114">
        <v>400</v>
      </c>
      <c r="V44" s="114">
        <v>201</v>
      </c>
      <c r="W44" s="121">
        <f t="shared" si="28"/>
        <v>0.50249999999999995</v>
      </c>
      <c r="X44" s="114">
        <v>200</v>
      </c>
      <c r="Y44" s="114">
        <v>80</v>
      </c>
      <c r="Z44" s="121">
        <f t="shared" si="29"/>
        <v>0.4</v>
      </c>
      <c r="AA44" s="114">
        <v>80</v>
      </c>
      <c r="AB44" s="114">
        <v>40</v>
      </c>
      <c r="AC44" s="121">
        <f t="shared" si="30"/>
        <v>0.5</v>
      </c>
      <c r="AD44" s="114">
        <v>20911</v>
      </c>
      <c r="AE44" s="125">
        <v>20911</v>
      </c>
      <c r="AF44" s="114">
        <v>20911</v>
      </c>
      <c r="AG44" s="125">
        <v>20911</v>
      </c>
      <c r="AH44" s="114">
        <v>20911</v>
      </c>
      <c r="AI44" s="125">
        <v>20911</v>
      </c>
      <c r="AJ44" s="114">
        <v>20911</v>
      </c>
      <c r="AK44" s="125">
        <v>20911</v>
      </c>
      <c r="AL44" s="114">
        <v>20911</v>
      </c>
      <c r="AM44" s="125">
        <v>20911</v>
      </c>
      <c r="AN44" s="114">
        <v>20911</v>
      </c>
      <c r="AO44" s="125">
        <v>20911</v>
      </c>
      <c r="AP44" s="114">
        <v>20911</v>
      </c>
      <c r="AQ44" s="125">
        <v>20911</v>
      </c>
      <c r="AR44" s="114">
        <v>20911</v>
      </c>
      <c r="AS44" s="125">
        <v>20911</v>
      </c>
      <c r="AT44" s="114">
        <v>20911</v>
      </c>
      <c r="AU44" s="125">
        <v>20911</v>
      </c>
      <c r="AV44" s="114">
        <v>40</v>
      </c>
      <c r="AW44" s="114">
        <v>79</v>
      </c>
      <c r="AX44" s="114">
        <v>91</v>
      </c>
      <c r="AY44" s="114">
        <v>184</v>
      </c>
      <c r="AZ44" s="114">
        <v>400</v>
      </c>
      <c r="BA44" s="114">
        <v>410</v>
      </c>
    </row>
    <row r="45" spans="2:53" ht="15.75" customHeight="1" x14ac:dyDescent="0.45">
      <c r="B45" s="95">
        <v>43016</v>
      </c>
      <c r="C45" s="7">
        <v>500</v>
      </c>
      <c r="D45" s="7">
        <v>490</v>
      </c>
      <c r="E45" s="7">
        <v>480</v>
      </c>
      <c r="F45" s="7">
        <v>470</v>
      </c>
      <c r="G45" s="7">
        <v>460</v>
      </c>
      <c r="H45" s="7">
        <v>450</v>
      </c>
      <c r="I45" s="7">
        <v>440</v>
      </c>
      <c r="J45" s="7">
        <v>430</v>
      </c>
      <c r="K45" s="7">
        <v>420</v>
      </c>
      <c r="L45" s="7">
        <v>415</v>
      </c>
      <c r="M45" s="7">
        <v>210</v>
      </c>
      <c r="N45" s="7">
        <v>182.4</v>
      </c>
      <c r="O45" s="7">
        <v>177.4</v>
      </c>
      <c r="P45" s="97">
        <f t="shared" si="25"/>
        <v>5126000</v>
      </c>
      <c r="Q45" s="97">
        <f t="shared" si="26"/>
        <v>1250.2439024390244</v>
      </c>
      <c r="R45" s="7">
        <v>4100</v>
      </c>
      <c r="S45" s="7">
        <v>410</v>
      </c>
      <c r="T45" s="98">
        <f t="shared" si="27"/>
        <v>0.1</v>
      </c>
      <c r="U45" s="7">
        <v>410</v>
      </c>
      <c r="V45" s="7">
        <v>206</v>
      </c>
      <c r="W45" s="98">
        <f t="shared" si="28"/>
        <v>0.5024390243902439</v>
      </c>
      <c r="X45" s="7">
        <v>205</v>
      </c>
      <c r="Y45" s="7">
        <v>82</v>
      </c>
      <c r="Z45" s="98">
        <f t="shared" si="29"/>
        <v>0.4</v>
      </c>
      <c r="AA45" s="7">
        <v>82</v>
      </c>
      <c r="AB45" s="7">
        <v>41</v>
      </c>
      <c r="AC45" s="98">
        <f t="shared" si="30"/>
        <v>0.5</v>
      </c>
      <c r="AD45" s="7">
        <v>21459</v>
      </c>
      <c r="AE45" s="8">
        <v>21459</v>
      </c>
      <c r="AF45" s="7">
        <v>21459</v>
      </c>
      <c r="AG45" s="8">
        <v>21459</v>
      </c>
      <c r="AH45" s="7">
        <v>21459</v>
      </c>
      <c r="AI45" s="8">
        <v>21459</v>
      </c>
      <c r="AJ45" s="7">
        <v>21459</v>
      </c>
      <c r="AK45" s="8">
        <v>21459</v>
      </c>
      <c r="AL45" s="7">
        <v>21459</v>
      </c>
      <c r="AM45" s="8">
        <v>21459</v>
      </c>
      <c r="AN45" s="7">
        <v>21459</v>
      </c>
      <c r="AO45" s="8">
        <v>21459</v>
      </c>
      <c r="AP45" s="7">
        <v>21459</v>
      </c>
      <c r="AQ45" s="8">
        <v>21459</v>
      </c>
      <c r="AR45" s="7">
        <v>21459</v>
      </c>
      <c r="AS45" s="8">
        <v>21459</v>
      </c>
      <c r="AT45" s="7">
        <v>21459</v>
      </c>
      <c r="AU45" s="8">
        <v>21459</v>
      </c>
      <c r="AV45" s="7">
        <v>41</v>
      </c>
      <c r="AW45" s="7">
        <v>81</v>
      </c>
      <c r="AX45" s="7">
        <v>93.3</v>
      </c>
      <c r="AY45" s="7">
        <v>188.7</v>
      </c>
      <c r="AZ45" s="7">
        <v>410</v>
      </c>
      <c r="BA45" s="7">
        <v>420</v>
      </c>
    </row>
    <row r="46" spans="2:53" ht="15.75" customHeight="1" x14ac:dyDescent="0.45">
      <c r="B46" s="113">
        <v>43023</v>
      </c>
      <c r="C46" s="114">
        <v>510</v>
      </c>
      <c r="D46" s="114">
        <v>500</v>
      </c>
      <c r="E46" s="114">
        <v>490</v>
      </c>
      <c r="F46" s="114">
        <v>480</v>
      </c>
      <c r="G46" s="114">
        <v>470</v>
      </c>
      <c r="H46" s="114">
        <v>460</v>
      </c>
      <c r="I46" s="114">
        <v>450</v>
      </c>
      <c r="J46" s="114">
        <v>440</v>
      </c>
      <c r="K46" s="114">
        <v>430</v>
      </c>
      <c r="L46" s="114">
        <v>425</v>
      </c>
      <c r="M46" s="114">
        <v>215</v>
      </c>
      <c r="N46" s="114">
        <v>186.8</v>
      </c>
      <c r="O46" s="114">
        <v>181.8</v>
      </c>
      <c r="P46" s="117">
        <f t="shared" si="25"/>
        <v>5251000</v>
      </c>
      <c r="Q46" s="117">
        <f t="shared" si="26"/>
        <v>1250.2380952380952</v>
      </c>
      <c r="R46" s="114">
        <v>4200</v>
      </c>
      <c r="S46" s="114">
        <v>420</v>
      </c>
      <c r="T46" s="121">
        <f t="shared" si="27"/>
        <v>0.1</v>
      </c>
      <c r="U46" s="114">
        <v>420</v>
      </c>
      <c r="V46" s="114">
        <v>211</v>
      </c>
      <c r="W46" s="121">
        <f t="shared" si="28"/>
        <v>0.50238095238095237</v>
      </c>
      <c r="X46" s="114">
        <v>210</v>
      </c>
      <c r="Y46" s="114">
        <v>84</v>
      </c>
      <c r="Z46" s="121">
        <f t="shared" si="29"/>
        <v>0.4</v>
      </c>
      <c r="AA46" s="114">
        <v>84</v>
      </c>
      <c r="AB46" s="114">
        <v>42</v>
      </c>
      <c r="AC46" s="121">
        <f t="shared" si="30"/>
        <v>0.5</v>
      </c>
      <c r="AD46" s="114">
        <v>22007</v>
      </c>
      <c r="AE46" s="125">
        <v>22007</v>
      </c>
      <c r="AF46" s="114">
        <v>22007</v>
      </c>
      <c r="AG46" s="125">
        <v>22007</v>
      </c>
      <c r="AH46" s="114">
        <v>22007</v>
      </c>
      <c r="AI46" s="125">
        <v>22007</v>
      </c>
      <c r="AJ46" s="114">
        <v>22007</v>
      </c>
      <c r="AK46" s="125">
        <v>22007</v>
      </c>
      <c r="AL46" s="114">
        <v>22007</v>
      </c>
      <c r="AM46" s="125">
        <v>22007</v>
      </c>
      <c r="AN46" s="114">
        <v>22007</v>
      </c>
      <c r="AO46" s="125">
        <v>22007</v>
      </c>
      <c r="AP46" s="114">
        <v>22007</v>
      </c>
      <c r="AQ46" s="125">
        <v>22007</v>
      </c>
      <c r="AR46" s="114">
        <v>22007</v>
      </c>
      <c r="AS46" s="125">
        <v>22007</v>
      </c>
      <c r="AT46" s="114">
        <v>22007</v>
      </c>
      <c r="AU46" s="125">
        <v>22007</v>
      </c>
      <c r="AV46" s="114">
        <v>42</v>
      </c>
      <c r="AW46" s="114">
        <v>83</v>
      </c>
      <c r="AX46" s="114">
        <v>95.6</v>
      </c>
      <c r="AY46" s="114">
        <v>193.4</v>
      </c>
      <c r="AZ46" s="114">
        <v>420</v>
      </c>
      <c r="BA46" s="114">
        <v>430</v>
      </c>
    </row>
    <row r="47" spans="2:53" ht="15.75" customHeight="1" x14ac:dyDescent="0.45">
      <c r="B47" s="95">
        <v>43030</v>
      </c>
      <c r="C47" s="7">
        <v>520</v>
      </c>
      <c r="D47" s="7">
        <v>510</v>
      </c>
      <c r="E47" s="7">
        <v>500</v>
      </c>
      <c r="F47" s="7">
        <v>490</v>
      </c>
      <c r="G47" s="7">
        <v>480</v>
      </c>
      <c r="H47" s="7">
        <v>470</v>
      </c>
      <c r="I47" s="7">
        <v>460</v>
      </c>
      <c r="J47" s="7">
        <v>450</v>
      </c>
      <c r="K47" s="7">
        <v>440</v>
      </c>
      <c r="L47" s="7">
        <v>435</v>
      </c>
      <c r="M47" s="7">
        <v>220</v>
      </c>
      <c r="N47" s="7">
        <v>191.2</v>
      </c>
      <c r="O47" s="7">
        <v>186.2</v>
      </c>
      <c r="P47" s="97">
        <f t="shared" si="25"/>
        <v>5376000</v>
      </c>
      <c r="Q47" s="97">
        <f t="shared" si="26"/>
        <v>1250.2325581395348</v>
      </c>
      <c r="R47" s="7">
        <v>4300</v>
      </c>
      <c r="S47" s="7">
        <v>430</v>
      </c>
      <c r="T47" s="98">
        <f t="shared" si="27"/>
        <v>0.1</v>
      </c>
      <c r="U47" s="7">
        <v>430</v>
      </c>
      <c r="V47" s="7">
        <v>216</v>
      </c>
      <c r="W47" s="98">
        <f t="shared" si="28"/>
        <v>0.50232558139534889</v>
      </c>
      <c r="X47" s="7">
        <v>215</v>
      </c>
      <c r="Y47" s="7">
        <v>86</v>
      </c>
      <c r="Z47" s="98">
        <f t="shared" si="29"/>
        <v>0.4</v>
      </c>
      <c r="AA47" s="7">
        <v>86</v>
      </c>
      <c r="AB47" s="7">
        <v>43</v>
      </c>
      <c r="AC47" s="98">
        <f t="shared" si="30"/>
        <v>0.5</v>
      </c>
      <c r="AD47" s="7">
        <v>22555</v>
      </c>
      <c r="AE47" s="8">
        <v>22555</v>
      </c>
      <c r="AF47" s="7">
        <v>22555</v>
      </c>
      <c r="AG47" s="8">
        <v>22555</v>
      </c>
      <c r="AH47" s="7">
        <v>22555</v>
      </c>
      <c r="AI47" s="8">
        <v>22555</v>
      </c>
      <c r="AJ47" s="7">
        <v>22555</v>
      </c>
      <c r="AK47" s="8">
        <v>22555</v>
      </c>
      <c r="AL47" s="7">
        <v>22555</v>
      </c>
      <c r="AM47" s="8">
        <v>22555</v>
      </c>
      <c r="AN47" s="7">
        <v>22555</v>
      </c>
      <c r="AO47" s="8">
        <v>22555</v>
      </c>
      <c r="AP47" s="7">
        <v>22555</v>
      </c>
      <c r="AQ47" s="8">
        <v>22555</v>
      </c>
      <c r="AR47" s="7">
        <v>22555</v>
      </c>
      <c r="AS47" s="8">
        <v>22555</v>
      </c>
      <c r="AT47" s="7">
        <v>22555</v>
      </c>
      <c r="AU47" s="8">
        <v>22555</v>
      </c>
      <c r="AV47" s="7">
        <v>43</v>
      </c>
      <c r="AW47" s="7">
        <v>85</v>
      </c>
      <c r="AX47" s="7">
        <v>97.9</v>
      </c>
      <c r="AY47" s="7">
        <v>198.1</v>
      </c>
      <c r="AZ47" s="7">
        <v>430</v>
      </c>
      <c r="BA47" s="7">
        <v>440</v>
      </c>
    </row>
    <row r="48" spans="2:53" ht="15.75" customHeight="1" x14ac:dyDescent="0.45">
      <c r="B48" s="113">
        <v>43037</v>
      </c>
      <c r="C48" s="114">
        <v>530</v>
      </c>
      <c r="D48" s="114">
        <v>520</v>
      </c>
      <c r="E48" s="114">
        <v>510</v>
      </c>
      <c r="F48" s="114">
        <v>500</v>
      </c>
      <c r="G48" s="114">
        <v>490</v>
      </c>
      <c r="H48" s="114">
        <v>480</v>
      </c>
      <c r="I48" s="114">
        <v>470</v>
      </c>
      <c r="J48" s="114">
        <v>460</v>
      </c>
      <c r="K48" s="114">
        <v>450</v>
      </c>
      <c r="L48" s="114">
        <v>445</v>
      </c>
      <c r="M48" s="114">
        <v>225</v>
      </c>
      <c r="N48" s="114">
        <v>195.6</v>
      </c>
      <c r="O48" s="114">
        <v>190.6</v>
      </c>
      <c r="P48" s="117">
        <f t="shared" si="25"/>
        <v>5501000</v>
      </c>
      <c r="Q48" s="117">
        <f t="shared" si="26"/>
        <v>1250.2272727272727</v>
      </c>
      <c r="R48" s="114">
        <v>4400</v>
      </c>
      <c r="S48" s="114">
        <v>440</v>
      </c>
      <c r="T48" s="121">
        <f t="shared" si="27"/>
        <v>0.1</v>
      </c>
      <c r="U48" s="114">
        <v>440</v>
      </c>
      <c r="V48" s="114">
        <v>221</v>
      </c>
      <c r="W48" s="121">
        <f t="shared" si="28"/>
        <v>0.50227272727272732</v>
      </c>
      <c r="X48" s="114">
        <v>220</v>
      </c>
      <c r="Y48" s="114">
        <v>88</v>
      </c>
      <c r="Z48" s="121">
        <f t="shared" si="29"/>
        <v>0.4</v>
      </c>
      <c r="AA48" s="114">
        <v>88</v>
      </c>
      <c r="AB48" s="114">
        <v>44</v>
      </c>
      <c r="AC48" s="121">
        <f t="shared" si="30"/>
        <v>0.5</v>
      </c>
      <c r="AD48" s="114">
        <v>23103</v>
      </c>
      <c r="AE48" s="125">
        <v>23103</v>
      </c>
      <c r="AF48" s="114">
        <v>23103</v>
      </c>
      <c r="AG48" s="125">
        <v>23103</v>
      </c>
      <c r="AH48" s="114">
        <v>23103</v>
      </c>
      <c r="AI48" s="125">
        <v>23103</v>
      </c>
      <c r="AJ48" s="114">
        <v>23103</v>
      </c>
      <c r="AK48" s="125">
        <v>23103</v>
      </c>
      <c r="AL48" s="114">
        <v>23103</v>
      </c>
      <c r="AM48" s="125">
        <v>23103</v>
      </c>
      <c r="AN48" s="114">
        <v>23103</v>
      </c>
      <c r="AO48" s="125">
        <v>23103</v>
      </c>
      <c r="AP48" s="114">
        <v>23103</v>
      </c>
      <c r="AQ48" s="125">
        <v>23103</v>
      </c>
      <c r="AR48" s="114">
        <v>23103</v>
      </c>
      <c r="AS48" s="125">
        <v>23103</v>
      </c>
      <c r="AT48" s="114">
        <v>23103</v>
      </c>
      <c r="AU48" s="125">
        <v>23103</v>
      </c>
      <c r="AV48" s="114">
        <v>44</v>
      </c>
      <c r="AW48" s="114">
        <v>87</v>
      </c>
      <c r="AX48" s="114">
        <v>100.2</v>
      </c>
      <c r="AY48" s="114">
        <v>202.8</v>
      </c>
      <c r="AZ48" s="114">
        <v>440</v>
      </c>
      <c r="BA48" s="114">
        <v>450</v>
      </c>
    </row>
    <row r="49" spans="2:53" ht="15.75" customHeight="1" x14ac:dyDescent="0.45">
      <c r="B49" s="95">
        <v>43044</v>
      </c>
      <c r="C49" s="7">
        <v>540</v>
      </c>
      <c r="D49" s="7">
        <v>530</v>
      </c>
      <c r="E49" s="7">
        <v>520</v>
      </c>
      <c r="F49" s="7">
        <v>510</v>
      </c>
      <c r="G49" s="7">
        <v>500</v>
      </c>
      <c r="H49" s="7">
        <v>490</v>
      </c>
      <c r="I49" s="7">
        <v>480</v>
      </c>
      <c r="J49" s="7">
        <v>470</v>
      </c>
      <c r="K49" s="7">
        <v>460</v>
      </c>
      <c r="L49" s="7">
        <v>455</v>
      </c>
      <c r="M49" s="7">
        <v>230</v>
      </c>
      <c r="N49" s="7">
        <v>200</v>
      </c>
      <c r="O49" s="7">
        <v>195</v>
      </c>
      <c r="P49" s="97">
        <f t="shared" si="25"/>
        <v>5626000</v>
      </c>
      <c r="Q49" s="97">
        <f t="shared" si="26"/>
        <v>1250.2222222222222</v>
      </c>
      <c r="R49" s="7">
        <v>4500</v>
      </c>
      <c r="S49" s="7">
        <v>450</v>
      </c>
      <c r="T49" s="98">
        <f t="shared" si="27"/>
        <v>0.1</v>
      </c>
      <c r="U49" s="7">
        <v>450</v>
      </c>
      <c r="V49" s="7">
        <v>226</v>
      </c>
      <c r="W49" s="98">
        <f t="shared" si="28"/>
        <v>0.50222222222222224</v>
      </c>
      <c r="X49" s="7">
        <v>225</v>
      </c>
      <c r="Y49" s="7">
        <v>90</v>
      </c>
      <c r="Z49" s="98">
        <f t="shared" si="29"/>
        <v>0.4</v>
      </c>
      <c r="AA49" s="7">
        <v>90</v>
      </c>
      <c r="AB49" s="7">
        <v>45</v>
      </c>
      <c r="AC49" s="98">
        <f t="shared" si="30"/>
        <v>0.5</v>
      </c>
      <c r="AD49" s="7">
        <v>23651</v>
      </c>
      <c r="AE49" s="8">
        <v>23651</v>
      </c>
      <c r="AF49" s="7">
        <v>23651</v>
      </c>
      <c r="AG49" s="8">
        <v>23651</v>
      </c>
      <c r="AH49" s="7">
        <v>23651</v>
      </c>
      <c r="AI49" s="8">
        <v>23651</v>
      </c>
      <c r="AJ49" s="7">
        <v>23651</v>
      </c>
      <c r="AK49" s="8">
        <v>23651</v>
      </c>
      <c r="AL49" s="7">
        <v>23651</v>
      </c>
      <c r="AM49" s="8">
        <v>23651</v>
      </c>
      <c r="AN49" s="7">
        <v>23651</v>
      </c>
      <c r="AO49" s="8">
        <v>23651</v>
      </c>
      <c r="AP49" s="7">
        <v>23651</v>
      </c>
      <c r="AQ49" s="8">
        <v>23651</v>
      </c>
      <c r="AR49" s="7">
        <v>23651</v>
      </c>
      <c r="AS49" s="8">
        <v>23651</v>
      </c>
      <c r="AT49" s="7">
        <v>23651</v>
      </c>
      <c r="AU49" s="8">
        <v>23651</v>
      </c>
      <c r="AV49" s="7">
        <v>45</v>
      </c>
      <c r="AW49" s="7">
        <v>89</v>
      </c>
      <c r="AX49" s="7">
        <v>102.5</v>
      </c>
      <c r="AY49" s="7">
        <v>207.5</v>
      </c>
      <c r="AZ49" s="7">
        <v>450</v>
      </c>
      <c r="BA49" s="7">
        <v>460</v>
      </c>
    </row>
    <row r="50" spans="2:53" ht="15.75" customHeight="1" x14ac:dyDescent="0.45">
      <c r="B50" s="113">
        <v>43051</v>
      </c>
      <c r="C50" s="114">
        <v>550</v>
      </c>
      <c r="D50" s="114">
        <v>540</v>
      </c>
      <c r="E50" s="114">
        <v>530</v>
      </c>
      <c r="F50" s="114">
        <v>520</v>
      </c>
      <c r="G50" s="114">
        <v>510</v>
      </c>
      <c r="H50" s="114">
        <v>500</v>
      </c>
      <c r="I50" s="114">
        <v>490</v>
      </c>
      <c r="J50" s="114">
        <v>480</v>
      </c>
      <c r="K50" s="114">
        <v>470</v>
      </c>
      <c r="L50" s="114">
        <v>465</v>
      </c>
      <c r="M50" s="114">
        <v>235</v>
      </c>
      <c r="N50" s="114">
        <v>204.4</v>
      </c>
      <c r="O50" s="114">
        <v>199.4</v>
      </c>
      <c r="P50" s="117">
        <f t="shared" si="25"/>
        <v>5751000</v>
      </c>
      <c r="Q50" s="117">
        <f t="shared" si="26"/>
        <v>1250.2173913043478</v>
      </c>
      <c r="R50" s="114">
        <v>4600</v>
      </c>
      <c r="S50" s="114">
        <v>460</v>
      </c>
      <c r="T50" s="121">
        <f t="shared" si="27"/>
        <v>0.1</v>
      </c>
      <c r="U50" s="114">
        <v>460</v>
      </c>
      <c r="V50" s="114">
        <v>231</v>
      </c>
      <c r="W50" s="121">
        <f t="shared" si="28"/>
        <v>0.50217391304347825</v>
      </c>
      <c r="X50" s="114">
        <v>230</v>
      </c>
      <c r="Y50" s="114">
        <v>92</v>
      </c>
      <c r="Z50" s="121">
        <f t="shared" si="29"/>
        <v>0.4</v>
      </c>
      <c r="AA50" s="114">
        <v>92</v>
      </c>
      <c r="AB50" s="114">
        <v>46</v>
      </c>
      <c r="AC50" s="121">
        <f t="shared" si="30"/>
        <v>0.5</v>
      </c>
      <c r="AD50" s="114">
        <v>24199</v>
      </c>
      <c r="AE50" s="125">
        <v>24199</v>
      </c>
      <c r="AF50" s="114">
        <v>24199</v>
      </c>
      <c r="AG50" s="125">
        <v>24199</v>
      </c>
      <c r="AH50" s="114">
        <v>24199</v>
      </c>
      <c r="AI50" s="125">
        <v>24199</v>
      </c>
      <c r="AJ50" s="114">
        <v>24199</v>
      </c>
      <c r="AK50" s="125">
        <v>24199</v>
      </c>
      <c r="AL50" s="114">
        <v>24199</v>
      </c>
      <c r="AM50" s="125">
        <v>24199</v>
      </c>
      <c r="AN50" s="114">
        <v>24199</v>
      </c>
      <c r="AO50" s="125">
        <v>24199</v>
      </c>
      <c r="AP50" s="114">
        <v>24199</v>
      </c>
      <c r="AQ50" s="125">
        <v>24199</v>
      </c>
      <c r="AR50" s="114">
        <v>24199</v>
      </c>
      <c r="AS50" s="125">
        <v>24199</v>
      </c>
      <c r="AT50" s="114">
        <v>24199</v>
      </c>
      <c r="AU50" s="125">
        <v>24199</v>
      </c>
      <c r="AV50" s="114">
        <v>46</v>
      </c>
      <c r="AW50" s="114">
        <v>91</v>
      </c>
      <c r="AX50" s="114">
        <v>104.8</v>
      </c>
      <c r="AY50" s="114">
        <v>212.2</v>
      </c>
      <c r="AZ50" s="114">
        <v>460</v>
      </c>
      <c r="BA50" s="114">
        <v>470</v>
      </c>
    </row>
    <row r="51" spans="2:53" ht="15.75" customHeight="1" x14ac:dyDescent="0.45">
      <c r="B51" s="95">
        <v>43058</v>
      </c>
      <c r="C51" s="7">
        <v>560</v>
      </c>
      <c r="D51" s="7">
        <v>550</v>
      </c>
      <c r="E51" s="7">
        <v>540</v>
      </c>
      <c r="F51" s="7">
        <v>530</v>
      </c>
      <c r="G51" s="7">
        <v>520</v>
      </c>
      <c r="H51" s="7">
        <v>510</v>
      </c>
      <c r="I51" s="7">
        <v>500</v>
      </c>
      <c r="J51" s="7">
        <v>490</v>
      </c>
      <c r="K51" s="7">
        <v>480</v>
      </c>
      <c r="L51" s="7">
        <v>475</v>
      </c>
      <c r="M51" s="7">
        <v>240</v>
      </c>
      <c r="N51" s="7">
        <v>208.8</v>
      </c>
      <c r="O51" s="7">
        <v>203.8</v>
      </c>
      <c r="P51" s="97">
        <f t="shared" si="25"/>
        <v>5876000</v>
      </c>
      <c r="Q51" s="97">
        <f t="shared" si="26"/>
        <v>1250.2127659574469</v>
      </c>
      <c r="R51" s="7">
        <v>4700</v>
      </c>
      <c r="S51" s="7">
        <v>470</v>
      </c>
      <c r="T51" s="98">
        <f t="shared" si="27"/>
        <v>0.1</v>
      </c>
      <c r="U51" s="7">
        <v>470</v>
      </c>
      <c r="V51" s="7">
        <v>236</v>
      </c>
      <c r="W51" s="98">
        <f t="shared" si="28"/>
        <v>0.50212765957446803</v>
      </c>
      <c r="X51" s="7">
        <v>235</v>
      </c>
      <c r="Y51" s="7">
        <v>94</v>
      </c>
      <c r="Z51" s="98">
        <f t="shared" si="29"/>
        <v>0.4</v>
      </c>
      <c r="AA51" s="7">
        <v>94</v>
      </c>
      <c r="AB51" s="7">
        <v>47</v>
      </c>
      <c r="AC51" s="98">
        <f t="shared" si="30"/>
        <v>0.5</v>
      </c>
      <c r="AD51" s="7">
        <v>24747</v>
      </c>
      <c r="AE51" s="8">
        <v>24747</v>
      </c>
      <c r="AF51" s="7">
        <v>24747</v>
      </c>
      <c r="AG51" s="8">
        <v>24747</v>
      </c>
      <c r="AH51" s="7">
        <v>24747</v>
      </c>
      <c r="AI51" s="8">
        <v>24747</v>
      </c>
      <c r="AJ51" s="7">
        <v>24747</v>
      </c>
      <c r="AK51" s="8">
        <v>24747</v>
      </c>
      <c r="AL51" s="7">
        <v>24747</v>
      </c>
      <c r="AM51" s="8">
        <v>24747</v>
      </c>
      <c r="AN51" s="7">
        <v>24747</v>
      </c>
      <c r="AO51" s="8">
        <v>24747</v>
      </c>
      <c r="AP51" s="7">
        <v>24747</v>
      </c>
      <c r="AQ51" s="8">
        <v>24747</v>
      </c>
      <c r="AR51" s="7">
        <v>24747</v>
      </c>
      <c r="AS51" s="8">
        <v>24747</v>
      </c>
      <c r="AT51" s="7">
        <v>24747</v>
      </c>
      <c r="AU51" s="8">
        <v>24747</v>
      </c>
      <c r="AV51" s="7">
        <v>47</v>
      </c>
      <c r="AW51" s="7">
        <v>93</v>
      </c>
      <c r="AX51" s="7">
        <v>107.1</v>
      </c>
      <c r="AY51" s="7">
        <v>216.9</v>
      </c>
      <c r="AZ51" s="7">
        <v>470</v>
      </c>
      <c r="BA51" s="7">
        <v>480</v>
      </c>
    </row>
    <row r="52" spans="2:53" ht="15.75" customHeight="1" x14ac:dyDescent="0.45">
      <c r="B52" s="113">
        <v>43065</v>
      </c>
      <c r="C52" s="114">
        <v>570</v>
      </c>
      <c r="D52" s="114">
        <v>560</v>
      </c>
      <c r="E52" s="114">
        <v>550</v>
      </c>
      <c r="F52" s="114">
        <v>540</v>
      </c>
      <c r="G52" s="114">
        <v>530</v>
      </c>
      <c r="H52" s="114">
        <v>520</v>
      </c>
      <c r="I52" s="114">
        <v>510</v>
      </c>
      <c r="J52" s="114">
        <v>500</v>
      </c>
      <c r="K52" s="114">
        <v>490</v>
      </c>
      <c r="L52" s="114">
        <v>485</v>
      </c>
      <c r="M52" s="114">
        <v>245</v>
      </c>
      <c r="N52" s="114">
        <v>213.2</v>
      </c>
      <c r="O52" s="114">
        <v>208.2</v>
      </c>
      <c r="P52" s="117">
        <f t="shared" si="25"/>
        <v>6001000</v>
      </c>
      <c r="Q52" s="117">
        <f t="shared" si="26"/>
        <v>1250.2083333333333</v>
      </c>
      <c r="R52" s="114">
        <v>4800</v>
      </c>
      <c r="S52" s="114">
        <v>480</v>
      </c>
      <c r="T52" s="121">
        <f t="shared" si="27"/>
        <v>0.1</v>
      </c>
      <c r="U52" s="114">
        <v>480</v>
      </c>
      <c r="V52" s="114">
        <v>241</v>
      </c>
      <c r="W52" s="121">
        <f t="shared" si="28"/>
        <v>0.50208333333333333</v>
      </c>
      <c r="X52" s="114">
        <v>240</v>
      </c>
      <c r="Y52" s="114">
        <v>96</v>
      </c>
      <c r="Z52" s="121">
        <f t="shared" si="29"/>
        <v>0.4</v>
      </c>
      <c r="AA52" s="114">
        <v>96</v>
      </c>
      <c r="AB52" s="114">
        <v>48</v>
      </c>
      <c r="AC52" s="121">
        <f t="shared" si="30"/>
        <v>0.5</v>
      </c>
      <c r="AD52" s="114">
        <v>25295</v>
      </c>
      <c r="AE52" s="125">
        <v>25295</v>
      </c>
      <c r="AF52" s="114">
        <v>25295</v>
      </c>
      <c r="AG52" s="125">
        <v>25295</v>
      </c>
      <c r="AH52" s="114">
        <v>25295</v>
      </c>
      <c r="AI52" s="125">
        <v>25295</v>
      </c>
      <c r="AJ52" s="114">
        <v>25295</v>
      </c>
      <c r="AK52" s="125">
        <v>25295</v>
      </c>
      <c r="AL52" s="114">
        <v>25295</v>
      </c>
      <c r="AM52" s="125">
        <v>25295</v>
      </c>
      <c r="AN52" s="114">
        <v>25295</v>
      </c>
      <c r="AO52" s="125">
        <v>25295</v>
      </c>
      <c r="AP52" s="114">
        <v>25295</v>
      </c>
      <c r="AQ52" s="125">
        <v>25295</v>
      </c>
      <c r="AR52" s="114">
        <v>25295</v>
      </c>
      <c r="AS52" s="125">
        <v>25295</v>
      </c>
      <c r="AT52" s="114">
        <v>25295</v>
      </c>
      <c r="AU52" s="125">
        <v>25295</v>
      </c>
      <c r="AV52" s="114">
        <v>48</v>
      </c>
      <c r="AW52" s="114">
        <v>95</v>
      </c>
      <c r="AX52" s="114">
        <v>109.4</v>
      </c>
      <c r="AY52" s="114">
        <v>221.6</v>
      </c>
      <c r="AZ52" s="114">
        <v>480</v>
      </c>
      <c r="BA52" s="114">
        <v>490</v>
      </c>
    </row>
    <row r="53" spans="2:53" ht="15.75" customHeight="1" x14ac:dyDescent="0.45">
      <c r="B53" s="95">
        <v>43072</v>
      </c>
      <c r="C53" s="7">
        <v>580</v>
      </c>
      <c r="D53" s="7">
        <v>570</v>
      </c>
      <c r="E53" s="7">
        <v>560</v>
      </c>
      <c r="F53" s="7">
        <v>550</v>
      </c>
      <c r="G53" s="7">
        <v>540</v>
      </c>
      <c r="H53" s="7">
        <v>530</v>
      </c>
      <c r="I53" s="7">
        <v>520</v>
      </c>
      <c r="J53" s="7">
        <v>510</v>
      </c>
      <c r="K53" s="7">
        <v>500</v>
      </c>
      <c r="L53" s="7">
        <v>495</v>
      </c>
      <c r="M53" s="7">
        <v>250</v>
      </c>
      <c r="N53" s="7">
        <v>217.6</v>
      </c>
      <c r="O53" s="7">
        <v>212.6</v>
      </c>
      <c r="P53" s="97">
        <f t="shared" si="25"/>
        <v>6126000</v>
      </c>
      <c r="Q53" s="97">
        <f t="shared" si="26"/>
        <v>1250.204081632653</v>
      </c>
      <c r="R53" s="7">
        <v>4900</v>
      </c>
      <c r="S53" s="7">
        <v>490</v>
      </c>
      <c r="T53" s="98">
        <f t="shared" si="27"/>
        <v>0.1</v>
      </c>
      <c r="U53" s="7">
        <v>490</v>
      </c>
      <c r="V53" s="7">
        <v>246</v>
      </c>
      <c r="W53" s="98">
        <f t="shared" si="28"/>
        <v>0.50204081632653064</v>
      </c>
      <c r="X53" s="7">
        <v>245</v>
      </c>
      <c r="Y53" s="7">
        <v>98</v>
      </c>
      <c r="Z53" s="98">
        <f t="shared" si="29"/>
        <v>0.4</v>
      </c>
      <c r="AA53" s="7">
        <v>98</v>
      </c>
      <c r="AB53" s="7">
        <v>49</v>
      </c>
      <c r="AC53" s="98">
        <f t="shared" si="30"/>
        <v>0.5</v>
      </c>
      <c r="AD53" s="7">
        <v>25843</v>
      </c>
      <c r="AE53" s="8">
        <v>25843</v>
      </c>
      <c r="AF53" s="7">
        <v>25843</v>
      </c>
      <c r="AG53" s="8">
        <v>25843</v>
      </c>
      <c r="AH53" s="7">
        <v>25843</v>
      </c>
      <c r="AI53" s="8">
        <v>25843</v>
      </c>
      <c r="AJ53" s="7">
        <v>25843</v>
      </c>
      <c r="AK53" s="8">
        <v>25843</v>
      </c>
      <c r="AL53" s="7">
        <v>25843</v>
      </c>
      <c r="AM53" s="8">
        <v>25843</v>
      </c>
      <c r="AN53" s="7">
        <v>25843</v>
      </c>
      <c r="AO53" s="8">
        <v>25843</v>
      </c>
      <c r="AP53" s="7">
        <v>25843</v>
      </c>
      <c r="AQ53" s="8">
        <v>25843</v>
      </c>
      <c r="AR53" s="7">
        <v>25843</v>
      </c>
      <c r="AS53" s="8">
        <v>25843</v>
      </c>
      <c r="AT53" s="7">
        <v>25843</v>
      </c>
      <c r="AU53" s="8">
        <v>25843</v>
      </c>
      <c r="AV53" s="7">
        <v>49</v>
      </c>
      <c r="AW53" s="7">
        <v>97</v>
      </c>
      <c r="AX53" s="7">
        <v>111.7</v>
      </c>
      <c r="AY53" s="7">
        <v>226.3</v>
      </c>
      <c r="AZ53" s="7">
        <v>490</v>
      </c>
      <c r="BA53" s="7">
        <v>500</v>
      </c>
    </row>
    <row r="54" spans="2:53" ht="15.75" customHeight="1" x14ac:dyDescent="0.45">
      <c r="B54" s="113">
        <v>43079</v>
      </c>
      <c r="C54" s="114">
        <v>590</v>
      </c>
      <c r="D54" s="114">
        <v>580</v>
      </c>
      <c r="E54" s="114">
        <v>570</v>
      </c>
      <c r="F54" s="114">
        <v>560</v>
      </c>
      <c r="G54" s="114">
        <v>550</v>
      </c>
      <c r="H54" s="114">
        <v>540</v>
      </c>
      <c r="I54" s="114">
        <v>530</v>
      </c>
      <c r="J54" s="114">
        <v>520</v>
      </c>
      <c r="K54" s="114">
        <v>510</v>
      </c>
      <c r="L54" s="114">
        <v>505</v>
      </c>
      <c r="M54" s="114">
        <v>255</v>
      </c>
      <c r="N54" s="114">
        <v>222</v>
      </c>
      <c r="O54" s="114">
        <v>217</v>
      </c>
      <c r="P54" s="117">
        <f t="shared" si="25"/>
        <v>6251000</v>
      </c>
      <c r="Q54" s="117">
        <f t="shared" si="26"/>
        <v>1250.2</v>
      </c>
      <c r="R54" s="114">
        <v>5000</v>
      </c>
      <c r="S54" s="114">
        <v>500</v>
      </c>
      <c r="T54" s="121">
        <f t="shared" si="27"/>
        <v>0.1</v>
      </c>
      <c r="U54" s="114">
        <v>500</v>
      </c>
      <c r="V54" s="114">
        <v>251</v>
      </c>
      <c r="W54" s="121">
        <f t="shared" si="28"/>
        <v>0.502</v>
      </c>
      <c r="X54" s="114">
        <v>250</v>
      </c>
      <c r="Y54" s="114">
        <v>100</v>
      </c>
      <c r="Z54" s="121">
        <f t="shared" si="29"/>
        <v>0.4</v>
      </c>
      <c r="AA54" s="114">
        <v>100</v>
      </c>
      <c r="AB54" s="114">
        <v>50</v>
      </c>
      <c r="AC54" s="121">
        <f t="shared" si="30"/>
        <v>0.5</v>
      </c>
      <c r="AD54" s="114">
        <v>26391</v>
      </c>
      <c r="AE54" s="125">
        <v>26391</v>
      </c>
      <c r="AF54" s="114">
        <v>26391</v>
      </c>
      <c r="AG54" s="125">
        <v>26391</v>
      </c>
      <c r="AH54" s="114">
        <v>26391</v>
      </c>
      <c r="AI54" s="125">
        <v>26391</v>
      </c>
      <c r="AJ54" s="114">
        <v>26391</v>
      </c>
      <c r="AK54" s="125">
        <v>26391</v>
      </c>
      <c r="AL54" s="114">
        <v>26391</v>
      </c>
      <c r="AM54" s="125">
        <v>26391</v>
      </c>
      <c r="AN54" s="114">
        <v>26391</v>
      </c>
      <c r="AO54" s="125">
        <v>26391</v>
      </c>
      <c r="AP54" s="114">
        <v>26391</v>
      </c>
      <c r="AQ54" s="125">
        <v>26391</v>
      </c>
      <c r="AR54" s="114">
        <v>26391</v>
      </c>
      <c r="AS54" s="125">
        <v>26391</v>
      </c>
      <c r="AT54" s="114">
        <v>26391</v>
      </c>
      <c r="AU54" s="125">
        <v>26391</v>
      </c>
      <c r="AV54" s="114">
        <v>50</v>
      </c>
      <c r="AW54" s="114">
        <v>99</v>
      </c>
      <c r="AX54" s="114">
        <v>114</v>
      </c>
      <c r="AY54" s="114">
        <v>231</v>
      </c>
      <c r="AZ54" s="114">
        <v>500</v>
      </c>
      <c r="BA54" s="114">
        <v>510</v>
      </c>
    </row>
    <row r="55" spans="2:53" ht="15.75" customHeight="1" x14ac:dyDescent="0.45">
      <c r="B55" s="95">
        <v>43086</v>
      </c>
      <c r="C55" s="7">
        <v>600</v>
      </c>
      <c r="D55" s="7">
        <v>590</v>
      </c>
      <c r="E55" s="7">
        <v>580</v>
      </c>
      <c r="F55" s="7">
        <v>570</v>
      </c>
      <c r="G55" s="7">
        <v>560</v>
      </c>
      <c r="H55" s="7">
        <v>550</v>
      </c>
      <c r="I55" s="7">
        <v>540</v>
      </c>
      <c r="J55" s="7">
        <v>530</v>
      </c>
      <c r="K55" s="7">
        <v>520</v>
      </c>
      <c r="L55" s="7">
        <v>515</v>
      </c>
      <c r="M55" s="7">
        <v>260</v>
      </c>
      <c r="N55" s="7">
        <v>226.4</v>
      </c>
      <c r="O55" s="7">
        <v>221.4</v>
      </c>
      <c r="P55" s="97">
        <f t="shared" si="25"/>
        <v>6376000</v>
      </c>
      <c r="Q55" s="97">
        <f t="shared" si="26"/>
        <v>1250.1960784313726</v>
      </c>
      <c r="R55" s="7">
        <v>5100</v>
      </c>
      <c r="S55" s="7">
        <v>510</v>
      </c>
      <c r="T55" s="98">
        <f t="shared" si="27"/>
        <v>0.1</v>
      </c>
      <c r="U55" s="7">
        <v>510</v>
      </c>
      <c r="V55" s="7">
        <v>256</v>
      </c>
      <c r="W55" s="98">
        <f t="shared" si="28"/>
        <v>0.50196078431372548</v>
      </c>
      <c r="X55" s="7">
        <v>255</v>
      </c>
      <c r="Y55" s="7">
        <v>102</v>
      </c>
      <c r="Z55" s="98">
        <f t="shared" si="29"/>
        <v>0.4</v>
      </c>
      <c r="AA55" s="7">
        <v>102</v>
      </c>
      <c r="AB55" s="7">
        <v>51</v>
      </c>
      <c r="AC55" s="98">
        <f t="shared" si="30"/>
        <v>0.5</v>
      </c>
      <c r="AD55" s="7">
        <v>26939</v>
      </c>
      <c r="AE55" s="8">
        <v>26939</v>
      </c>
      <c r="AF55" s="7">
        <v>26939</v>
      </c>
      <c r="AG55" s="8">
        <v>26939</v>
      </c>
      <c r="AH55" s="7">
        <v>26939</v>
      </c>
      <c r="AI55" s="8">
        <v>26939</v>
      </c>
      <c r="AJ55" s="7">
        <v>26939</v>
      </c>
      <c r="AK55" s="8">
        <v>26939</v>
      </c>
      <c r="AL55" s="7">
        <v>26939</v>
      </c>
      <c r="AM55" s="8">
        <v>26939</v>
      </c>
      <c r="AN55" s="7">
        <v>26939</v>
      </c>
      <c r="AO55" s="8">
        <v>26939</v>
      </c>
      <c r="AP55" s="7">
        <v>26939</v>
      </c>
      <c r="AQ55" s="8">
        <v>26939</v>
      </c>
      <c r="AR55" s="7">
        <v>26939</v>
      </c>
      <c r="AS55" s="8">
        <v>26939</v>
      </c>
      <c r="AT55" s="7">
        <v>26939</v>
      </c>
      <c r="AU55" s="8">
        <v>26939</v>
      </c>
      <c r="AV55" s="7">
        <v>51</v>
      </c>
      <c r="AW55" s="7">
        <v>101</v>
      </c>
      <c r="AX55" s="7">
        <v>116.3</v>
      </c>
      <c r="AY55" s="7">
        <v>235.7</v>
      </c>
      <c r="AZ55" s="7">
        <v>510</v>
      </c>
      <c r="BA55" s="7">
        <v>520</v>
      </c>
    </row>
    <row r="56" spans="2:53" ht="15.75" customHeight="1" x14ac:dyDescent="0.45">
      <c r="B56" s="113">
        <v>43093</v>
      </c>
      <c r="C56" s="114">
        <v>610</v>
      </c>
      <c r="D56" s="114">
        <v>600</v>
      </c>
      <c r="E56" s="114">
        <v>590</v>
      </c>
      <c r="F56" s="114">
        <v>580</v>
      </c>
      <c r="G56" s="114">
        <v>570</v>
      </c>
      <c r="H56" s="114">
        <v>560</v>
      </c>
      <c r="I56" s="114">
        <v>550</v>
      </c>
      <c r="J56" s="114">
        <v>540</v>
      </c>
      <c r="K56" s="114">
        <v>530</v>
      </c>
      <c r="L56" s="114">
        <v>525</v>
      </c>
      <c r="M56" s="114">
        <v>265</v>
      </c>
      <c r="N56" s="114">
        <v>230.8</v>
      </c>
      <c r="O56" s="114">
        <v>225.8</v>
      </c>
      <c r="P56" s="117">
        <f t="shared" si="25"/>
        <v>6501000</v>
      </c>
      <c r="Q56" s="117">
        <f t="shared" si="26"/>
        <v>1250.1923076923076</v>
      </c>
      <c r="R56" s="114">
        <v>5200</v>
      </c>
      <c r="S56" s="114">
        <v>520</v>
      </c>
      <c r="T56" s="121">
        <f t="shared" si="27"/>
        <v>0.1</v>
      </c>
      <c r="U56" s="114">
        <v>520</v>
      </c>
      <c r="V56" s="114">
        <v>261</v>
      </c>
      <c r="W56" s="121">
        <f t="shared" si="28"/>
        <v>0.50192307692307692</v>
      </c>
      <c r="X56" s="114">
        <v>260</v>
      </c>
      <c r="Y56" s="114">
        <v>104</v>
      </c>
      <c r="Z56" s="121">
        <f t="shared" si="29"/>
        <v>0.4</v>
      </c>
      <c r="AA56" s="114">
        <v>104</v>
      </c>
      <c r="AB56" s="114">
        <v>52</v>
      </c>
      <c r="AC56" s="121">
        <f t="shared" si="30"/>
        <v>0.5</v>
      </c>
      <c r="AD56" s="114">
        <v>27487</v>
      </c>
      <c r="AE56" s="125">
        <v>27487</v>
      </c>
      <c r="AF56" s="114">
        <v>27487</v>
      </c>
      <c r="AG56" s="125">
        <v>27487</v>
      </c>
      <c r="AH56" s="114">
        <v>27487</v>
      </c>
      <c r="AI56" s="125">
        <v>27487</v>
      </c>
      <c r="AJ56" s="114">
        <v>27487</v>
      </c>
      <c r="AK56" s="125">
        <v>27487</v>
      </c>
      <c r="AL56" s="114">
        <v>27487</v>
      </c>
      <c r="AM56" s="125">
        <v>27487</v>
      </c>
      <c r="AN56" s="114">
        <v>27487</v>
      </c>
      <c r="AO56" s="125">
        <v>27487</v>
      </c>
      <c r="AP56" s="114">
        <v>27487</v>
      </c>
      <c r="AQ56" s="125">
        <v>27487</v>
      </c>
      <c r="AR56" s="114">
        <v>27487</v>
      </c>
      <c r="AS56" s="125">
        <v>27487</v>
      </c>
      <c r="AT56" s="114">
        <v>27487</v>
      </c>
      <c r="AU56" s="125">
        <v>27487</v>
      </c>
      <c r="AV56" s="114">
        <v>52</v>
      </c>
      <c r="AW56" s="114">
        <v>103</v>
      </c>
      <c r="AX56" s="114">
        <v>118.6</v>
      </c>
      <c r="AY56" s="114">
        <v>240.4</v>
      </c>
      <c r="AZ56" s="114">
        <v>520</v>
      </c>
      <c r="BA56" s="114">
        <v>530</v>
      </c>
    </row>
    <row r="57" spans="2:53" ht="15.75" customHeight="1" x14ac:dyDescent="0.45">
      <c r="B57" s="95">
        <v>43100</v>
      </c>
      <c r="C57" s="7">
        <v>620</v>
      </c>
      <c r="D57" s="7">
        <v>610</v>
      </c>
      <c r="E57" s="7">
        <v>600</v>
      </c>
      <c r="F57" s="7">
        <v>590</v>
      </c>
      <c r="G57" s="7">
        <v>580</v>
      </c>
      <c r="H57" s="7">
        <v>570</v>
      </c>
      <c r="I57" s="7">
        <v>560</v>
      </c>
      <c r="J57" s="7">
        <v>550</v>
      </c>
      <c r="K57" s="7">
        <v>540</v>
      </c>
      <c r="L57" s="7">
        <v>535</v>
      </c>
      <c r="M57" s="7">
        <v>270</v>
      </c>
      <c r="N57" s="7">
        <v>235.2</v>
      </c>
      <c r="O57" s="7">
        <v>230.2</v>
      </c>
      <c r="P57" s="97">
        <f t="shared" si="25"/>
        <v>6626000</v>
      </c>
      <c r="Q57" s="97">
        <f t="shared" si="26"/>
        <v>1250.1886792452831</v>
      </c>
      <c r="R57" s="7">
        <v>5300</v>
      </c>
      <c r="S57" s="7">
        <v>530</v>
      </c>
      <c r="T57" s="98">
        <f t="shared" si="27"/>
        <v>0.1</v>
      </c>
      <c r="U57" s="7">
        <v>530</v>
      </c>
      <c r="V57" s="7">
        <v>266</v>
      </c>
      <c r="W57" s="98">
        <f t="shared" si="28"/>
        <v>0.50188679245283019</v>
      </c>
      <c r="X57" s="7">
        <v>265</v>
      </c>
      <c r="Y57" s="7">
        <v>106</v>
      </c>
      <c r="Z57" s="98">
        <f t="shared" si="29"/>
        <v>0.4</v>
      </c>
      <c r="AA57" s="7">
        <v>106</v>
      </c>
      <c r="AB57" s="7">
        <v>53</v>
      </c>
      <c r="AC57" s="98">
        <f t="shared" si="30"/>
        <v>0.5</v>
      </c>
      <c r="AD57" s="7">
        <v>28035</v>
      </c>
      <c r="AE57" s="8">
        <v>28035</v>
      </c>
      <c r="AF57" s="7">
        <v>28035</v>
      </c>
      <c r="AG57" s="8">
        <v>28035</v>
      </c>
      <c r="AH57" s="7">
        <v>28035</v>
      </c>
      <c r="AI57" s="8">
        <v>28035</v>
      </c>
      <c r="AJ57" s="7">
        <v>28035</v>
      </c>
      <c r="AK57" s="7">
        <v>28035</v>
      </c>
      <c r="AL57" s="7">
        <v>28035</v>
      </c>
      <c r="AM57" s="8">
        <v>28035</v>
      </c>
      <c r="AN57" s="7">
        <v>28035</v>
      </c>
      <c r="AO57" s="8">
        <v>28035</v>
      </c>
      <c r="AP57" s="7">
        <v>28035</v>
      </c>
      <c r="AQ57" s="7">
        <v>28035</v>
      </c>
      <c r="AR57" s="7">
        <v>28035</v>
      </c>
      <c r="AS57" s="8">
        <v>28035</v>
      </c>
      <c r="AT57" s="7">
        <v>28035</v>
      </c>
      <c r="AU57" s="8">
        <v>28035</v>
      </c>
      <c r="AV57" s="7">
        <v>53</v>
      </c>
      <c r="AW57" s="7">
        <v>105</v>
      </c>
      <c r="AX57" s="7">
        <v>120.9</v>
      </c>
      <c r="AY57" s="7">
        <v>245.1</v>
      </c>
      <c r="AZ57" s="7">
        <v>530</v>
      </c>
      <c r="BA57" s="7">
        <v>540</v>
      </c>
    </row>
    <row r="59" spans="2:53" ht="15.75" customHeight="1" x14ac:dyDescent="0.45">
      <c r="U59" s="170" t="s">
        <v>200</v>
      </c>
      <c r="V59" s="170"/>
    </row>
    <row r="60" spans="2:53" ht="15.75" customHeight="1" x14ac:dyDescent="0.45">
      <c r="U60" s="122" t="s">
        <v>201</v>
      </c>
      <c r="V60" s="123">
        <v>1000</v>
      </c>
    </row>
    <row r="61" spans="2:53" ht="15.75" customHeight="1" x14ac:dyDescent="0.45">
      <c r="U61" s="124" t="s">
        <v>202</v>
      </c>
      <c r="V61" s="123">
        <v>10000</v>
      </c>
    </row>
    <row r="62" spans="2:53" ht="15.75" customHeight="1" x14ac:dyDescent="0.45">
      <c r="U62" s="124" t="s">
        <v>203</v>
      </c>
      <c r="V62" s="123">
        <v>100000</v>
      </c>
    </row>
  </sheetData>
  <mergeCells count="2">
    <mergeCell ref="B1:BA1"/>
    <mergeCell ref="U59:V59"/>
  </mergeCells>
  <phoneticPr fontId="19"/>
  <pageMargins left="0.75" right="0.75" top="1" bottom="1" header="0.51180555555555596" footer="0.5118055555555559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R62"/>
  <sheetViews>
    <sheetView zoomScale="85" zoomScaleNormal="85" workbookViewId="0">
      <pane xSplit="2" ySplit="1" topLeftCell="C2" activePane="bottomRight" state="frozen"/>
      <selection pane="topRight"/>
      <selection pane="bottomLeft"/>
      <selection pane="bottomRight" activeCell="C15" sqref="C15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17.109375" customWidth="1"/>
    <col min="4" max="4" width="10.44140625" customWidth="1"/>
    <col min="5" max="5" width="11.21875" customWidth="1"/>
    <col min="6" max="6" width="11.88671875" customWidth="1"/>
    <col min="7" max="7" width="16.6640625" customWidth="1"/>
    <col min="8" max="8" width="11.88671875" customWidth="1"/>
    <col min="9" max="9" width="11.5546875" customWidth="1"/>
    <col min="10" max="10" width="17.33203125" customWidth="1"/>
    <col min="11" max="11" width="12.33203125" customWidth="1"/>
    <col min="12" max="12" width="13" customWidth="1"/>
    <col min="13" max="13" width="17.33203125" customWidth="1"/>
    <col min="14" max="14" width="11.21875" customWidth="1"/>
    <col min="15" max="15" width="13.44140625" customWidth="1"/>
    <col min="16" max="17" width="19.77734375" customWidth="1"/>
    <col min="18" max="18" width="16.33203125" customWidth="1"/>
    <col min="19" max="20" width="15.88671875" customWidth="1"/>
    <col min="21" max="21" width="12.109375" customWidth="1"/>
    <col min="22" max="22" width="11.109375" customWidth="1"/>
    <col min="23" max="23" width="15.88671875" customWidth="1"/>
    <col min="24" max="25" width="11.109375" customWidth="1"/>
    <col min="26" max="26" width="15.88671875" customWidth="1"/>
    <col min="27" max="27" width="11.109375" customWidth="1"/>
    <col min="28" max="28" width="12.109375" customWidth="1"/>
    <col min="29" max="29" width="15.88671875" customWidth="1"/>
    <col min="30" max="30" width="31.21875" customWidth="1"/>
    <col min="31" max="31" width="31.77734375" customWidth="1"/>
    <col min="32" max="32" width="32.88671875" customWidth="1"/>
    <col min="33" max="33" width="31.21875" customWidth="1"/>
    <col min="34" max="34" width="31.77734375" customWidth="1"/>
    <col min="35" max="35" width="32.88671875" customWidth="1"/>
  </cols>
  <sheetData>
    <row r="1" spans="2:18" ht="37.799999999999997" x14ac:dyDescent="0.25">
      <c r="B1" s="167" t="s">
        <v>204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spans="2:18" ht="34.049999999999997" customHeight="1" x14ac:dyDescent="0.25">
      <c r="B2" s="84" t="s">
        <v>150</v>
      </c>
      <c r="C2" s="85" t="s">
        <v>80</v>
      </c>
      <c r="D2" s="86" t="s">
        <v>84</v>
      </c>
      <c r="E2" s="87" t="s">
        <v>185</v>
      </c>
      <c r="F2" s="87" t="s">
        <v>186</v>
      </c>
      <c r="G2" s="88" t="s">
        <v>187</v>
      </c>
      <c r="H2" s="89" t="s">
        <v>188</v>
      </c>
      <c r="I2" s="87" t="s">
        <v>189</v>
      </c>
      <c r="J2" s="86" t="s">
        <v>190</v>
      </c>
      <c r="K2" s="87" t="s">
        <v>191</v>
      </c>
      <c r="L2" s="87" t="s">
        <v>192</v>
      </c>
      <c r="M2" s="86" t="s">
        <v>193</v>
      </c>
      <c r="N2" s="87" t="s">
        <v>96</v>
      </c>
      <c r="O2" s="87" t="s">
        <v>99</v>
      </c>
      <c r="P2" s="87" t="s">
        <v>147</v>
      </c>
      <c r="Q2" s="87" t="s">
        <v>148</v>
      </c>
      <c r="R2" s="87" t="s">
        <v>149</v>
      </c>
    </row>
    <row r="3" spans="2:18" ht="19.2" x14ac:dyDescent="0.25">
      <c r="B3" s="90" t="s">
        <v>154</v>
      </c>
      <c r="C3" s="91">
        <f t="shared" ref="C3:C6" si="0">($F$60*F3)+($F$61*I3)+($F$62*L3)</f>
        <v>187991000</v>
      </c>
      <c r="D3" s="92">
        <f t="shared" ref="D3:D6" si="1">C3/E3</f>
        <v>13137.037037037036</v>
      </c>
      <c r="E3" s="93">
        <f t="shared" ref="E3:I3" si="2">SUM(E5:E57)</f>
        <v>14310</v>
      </c>
      <c r="F3" s="93">
        <f t="shared" si="2"/>
        <v>11448</v>
      </c>
      <c r="G3" s="94">
        <f t="shared" ref="G3:G6" si="3">F3/E3</f>
        <v>0.8</v>
      </c>
      <c r="H3" s="93">
        <f t="shared" si="2"/>
        <v>7155</v>
      </c>
      <c r="I3" s="93">
        <f t="shared" si="2"/>
        <v>3344.3</v>
      </c>
      <c r="J3" s="94">
        <f t="shared" ref="J3:J6" si="4">I3/H3</f>
        <v>0.46740740740740744</v>
      </c>
      <c r="K3" s="93">
        <f t="shared" ref="K3:R3" si="5">SUM(K5:K57)</f>
        <v>2862</v>
      </c>
      <c r="L3" s="93">
        <f t="shared" si="5"/>
        <v>1431</v>
      </c>
      <c r="M3" s="94">
        <f t="shared" ref="M3:M6" si="6">L3/K3</f>
        <v>0.5</v>
      </c>
      <c r="N3" s="93">
        <f t="shared" si="5"/>
        <v>2861</v>
      </c>
      <c r="O3" s="107">
        <f t="shared" si="5"/>
        <v>2430</v>
      </c>
      <c r="P3" s="93">
        <f t="shared" si="5"/>
        <v>1431</v>
      </c>
      <c r="Q3" s="93">
        <f t="shared" si="5"/>
        <v>2862</v>
      </c>
      <c r="R3" s="93">
        <f t="shared" si="5"/>
        <v>4293</v>
      </c>
    </row>
    <row r="4" spans="2:18" ht="19.2" x14ac:dyDescent="0.25">
      <c r="B4" s="90" t="s">
        <v>170</v>
      </c>
      <c r="C4" s="91">
        <f t="shared" si="0"/>
        <v>3547000</v>
      </c>
      <c r="D4" s="92">
        <f t="shared" si="1"/>
        <v>13137.037037037036</v>
      </c>
      <c r="E4" s="93">
        <f t="shared" ref="E4:I4" si="7">AVERAGE(E5:E57)</f>
        <v>270</v>
      </c>
      <c r="F4" s="93">
        <f t="shared" si="7"/>
        <v>216</v>
      </c>
      <c r="G4" s="94">
        <f t="shared" si="3"/>
        <v>0.8</v>
      </c>
      <c r="H4" s="93">
        <f t="shared" si="7"/>
        <v>135</v>
      </c>
      <c r="I4" s="93">
        <f t="shared" si="7"/>
        <v>63.1</v>
      </c>
      <c r="J4" s="94">
        <f t="shared" si="4"/>
        <v>0.46740740740740744</v>
      </c>
      <c r="K4" s="93">
        <f t="shared" ref="K4:R4" si="8">AVERAGE(K5:K57)</f>
        <v>54</v>
      </c>
      <c r="L4" s="93">
        <f t="shared" si="8"/>
        <v>27</v>
      </c>
      <c r="M4" s="94">
        <f t="shared" si="6"/>
        <v>0.5</v>
      </c>
      <c r="N4" s="93">
        <f t="shared" si="8"/>
        <v>53.981132075471699</v>
      </c>
      <c r="O4" s="107">
        <f t="shared" si="8"/>
        <v>45.849056603773583</v>
      </c>
      <c r="P4" s="93">
        <f t="shared" si="8"/>
        <v>27</v>
      </c>
      <c r="Q4" s="93">
        <f t="shared" si="8"/>
        <v>54</v>
      </c>
      <c r="R4" s="93">
        <f t="shared" si="8"/>
        <v>81</v>
      </c>
    </row>
    <row r="5" spans="2:18" ht="15.75" customHeight="1" x14ac:dyDescent="0.45">
      <c r="B5" s="95">
        <v>42736</v>
      </c>
      <c r="C5" s="96">
        <f t="shared" si="0"/>
        <v>138000</v>
      </c>
      <c r="D5" s="97">
        <f t="shared" si="1"/>
        <v>13800</v>
      </c>
      <c r="E5" s="7">
        <v>10</v>
      </c>
      <c r="F5" s="7">
        <v>8</v>
      </c>
      <c r="G5" s="98">
        <f t="shared" si="3"/>
        <v>0.8</v>
      </c>
      <c r="H5" s="7">
        <v>5</v>
      </c>
      <c r="I5" s="7">
        <v>3</v>
      </c>
      <c r="J5" s="98">
        <f t="shared" si="4"/>
        <v>0.6</v>
      </c>
      <c r="K5" s="7">
        <v>2</v>
      </c>
      <c r="L5" s="7">
        <v>1</v>
      </c>
      <c r="M5" s="98">
        <f t="shared" si="6"/>
        <v>0.5</v>
      </c>
      <c r="N5" s="7">
        <v>1</v>
      </c>
      <c r="O5" s="8">
        <v>1000</v>
      </c>
      <c r="P5" s="7">
        <v>1</v>
      </c>
      <c r="Q5" s="7">
        <v>2</v>
      </c>
      <c r="R5" s="7">
        <v>3</v>
      </c>
    </row>
    <row r="6" spans="2:18" ht="15.75" customHeight="1" x14ac:dyDescent="0.45">
      <c r="B6" s="99">
        <v>42743</v>
      </c>
      <c r="C6" s="100">
        <f t="shared" si="0"/>
        <v>276000</v>
      </c>
      <c r="D6" s="101">
        <f t="shared" si="1"/>
        <v>13800</v>
      </c>
      <c r="E6" s="102">
        <v>20</v>
      </c>
      <c r="F6" s="102">
        <v>16</v>
      </c>
      <c r="G6" s="103">
        <f t="shared" si="3"/>
        <v>0.8</v>
      </c>
      <c r="H6" s="102">
        <v>10</v>
      </c>
      <c r="I6" s="102">
        <v>6</v>
      </c>
      <c r="J6" s="103">
        <f t="shared" si="4"/>
        <v>0.6</v>
      </c>
      <c r="K6" s="102">
        <v>4</v>
      </c>
      <c r="L6" s="102">
        <v>2</v>
      </c>
      <c r="M6" s="103">
        <f t="shared" si="6"/>
        <v>0.5</v>
      </c>
      <c r="N6" s="102">
        <v>4</v>
      </c>
      <c r="O6" s="108">
        <v>2</v>
      </c>
      <c r="P6" s="102">
        <v>2</v>
      </c>
      <c r="Q6" s="102">
        <v>4</v>
      </c>
      <c r="R6" s="102">
        <v>6</v>
      </c>
    </row>
    <row r="7" spans="2:18" ht="15.75" customHeight="1" x14ac:dyDescent="0.45">
      <c r="B7" s="95">
        <v>42750</v>
      </c>
      <c r="C7" s="96">
        <f t="shared" ref="C7:C38" si="9">($F$60*F7)+($F$61*I7)+($F$62*L7)</f>
        <v>404000</v>
      </c>
      <c r="D7" s="97">
        <f t="shared" ref="D7:D38" si="10">C7/E7</f>
        <v>13466.666666666666</v>
      </c>
      <c r="E7" s="7">
        <v>30</v>
      </c>
      <c r="F7" s="7">
        <v>24</v>
      </c>
      <c r="G7" s="98">
        <f t="shared" ref="G7:G38" si="11">F7/E7</f>
        <v>0.8</v>
      </c>
      <c r="H7" s="7">
        <v>15</v>
      </c>
      <c r="I7" s="7">
        <v>8</v>
      </c>
      <c r="J7" s="98">
        <f t="shared" ref="J7:J38" si="12">I7/H7</f>
        <v>0.53333333333333333</v>
      </c>
      <c r="K7" s="7">
        <v>6</v>
      </c>
      <c r="L7" s="7">
        <v>3</v>
      </c>
      <c r="M7" s="98">
        <f t="shared" ref="M7:M38" si="13">L7/K7</f>
        <v>0.5</v>
      </c>
      <c r="N7" s="7">
        <v>6</v>
      </c>
      <c r="O7" s="8">
        <v>3</v>
      </c>
      <c r="P7" s="7">
        <v>3</v>
      </c>
      <c r="Q7" s="7">
        <v>6</v>
      </c>
      <c r="R7" s="7">
        <v>9</v>
      </c>
    </row>
    <row r="8" spans="2:18" ht="15.75" customHeight="1" x14ac:dyDescent="0.45">
      <c r="B8" s="99">
        <v>42757</v>
      </c>
      <c r="C8" s="100">
        <f t="shared" si="9"/>
        <v>532000</v>
      </c>
      <c r="D8" s="101">
        <f t="shared" si="10"/>
        <v>13300</v>
      </c>
      <c r="E8" s="102">
        <v>40</v>
      </c>
      <c r="F8" s="102">
        <v>32</v>
      </c>
      <c r="G8" s="103">
        <f t="shared" si="11"/>
        <v>0.8</v>
      </c>
      <c r="H8" s="102">
        <v>20</v>
      </c>
      <c r="I8" s="102">
        <v>10</v>
      </c>
      <c r="J8" s="103">
        <f t="shared" si="12"/>
        <v>0.5</v>
      </c>
      <c r="K8" s="102">
        <v>8</v>
      </c>
      <c r="L8" s="102">
        <v>4</v>
      </c>
      <c r="M8" s="103">
        <f t="shared" si="13"/>
        <v>0.5</v>
      </c>
      <c r="N8" s="102">
        <v>8</v>
      </c>
      <c r="O8" s="108">
        <v>4</v>
      </c>
      <c r="P8" s="102">
        <v>4</v>
      </c>
      <c r="Q8" s="102">
        <v>8</v>
      </c>
      <c r="R8" s="102">
        <v>12</v>
      </c>
    </row>
    <row r="9" spans="2:18" ht="15.75" customHeight="1" x14ac:dyDescent="0.45">
      <c r="B9" s="95">
        <v>42764</v>
      </c>
      <c r="C9" s="96">
        <f t="shared" si="9"/>
        <v>665000</v>
      </c>
      <c r="D9" s="97">
        <f t="shared" si="10"/>
        <v>13300</v>
      </c>
      <c r="E9" s="7">
        <v>50</v>
      </c>
      <c r="F9" s="7">
        <v>40</v>
      </c>
      <c r="G9" s="98">
        <f t="shared" si="11"/>
        <v>0.8</v>
      </c>
      <c r="H9" s="7">
        <v>25</v>
      </c>
      <c r="I9" s="7">
        <v>12.5</v>
      </c>
      <c r="J9" s="98">
        <f t="shared" si="12"/>
        <v>0.5</v>
      </c>
      <c r="K9" s="7">
        <v>10</v>
      </c>
      <c r="L9" s="7">
        <v>5</v>
      </c>
      <c r="M9" s="98">
        <f t="shared" si="13"/>
        <v>0.5</v>
      </c>
      <c r="N9" s="7">
        <v>10</v>
      </c>
      <c r="O9" s="8">
        <v>5</v>
      </c>
      <c r="P9" s="7">
        <v>5</v>
      </c>
      <c r="Q9" s="7">
        <v>10</v>
      </c>
      <c r="R9" s="7">
        <v>15</v>
      </c>
    </row>
    <row r="10" spans="2:18" ht="15.75" customHeight="1" x14ac:dyDescent="0.45">
      <c r="B10" s="99">
        <v>42771</v>
      </c>
      <c r="C10" s="100">
        <f t="shared" si="9"/>
        <v>796000</v>
      </c>
      <c r="D10" s="101">
        <f t="shared" si="10"/>
        <v>13266.666666666666</v>
      </c>
      <c r="E10" s="102">
        <v>60</v>
      </c>
      <c r="F10" s="102">
        <v>48</v>
      </c>
      <c r="G10" s="103">
        <f t="shared" si="11"/>
        <v>0.8</v>
      </c>
      <c r="H10" s="102">
        <v>30</v>
      </c>
      <c r="I10" s="102">
        <v>14.8</v>
      </c>
      <c r="J10" s="103">
        <f t="shared" si="12"/>
        <v>0.49333333333333335</v>
      </c>
      <c r="K10" s="102">
        <v>12</v>
      </c>
      <c r="L10" s="102">
        <v>6</v>
      </c>
      <c r="M10" s="103">
        <f t="shared" si="13"/>
        <v>0.5</v>
      </c>
      <c r="N10" s="102">
        <v>12</v>
      </c>
      <c r="O10" s="108">
        <v>6</v>
      </c>
      <c r="P10" s="102">
        <v>6</v>
      </c>
      <c r="Q10" s="102">
        <v>12</v>
      </c>
      <c r="R10" s="102">
        <v>18</v>
      </c>
    </row>
    <row r="11" spans="2:18" ht="15.75" customHeight="1" x14ac:dyDescent="0.45">
      <c r="B11" s="95">
        <v>42778</v>
      </c>
      <c r="C11" s="96">
        <f t="shared" si="9"/>
        <v>927000</v>
      </c>
      <c r="D11" s="97">
        <f t="shared" si="10"/>
        <v>13242.857142857143</v>
      </c>
      <c r="E11" s="7">
        <v>70</v>
      </c>
      <c r="F11" s="7">
        <v>56</v>
      </c>
      <c r="G11" s="98">
        <f t="shared" si="11"/>
        <v>0.8</v>
      </c>
      <c r="H11" s="7">
        <v>35</v>
      </c>
      <c r="I11" s="7">
        <v>17.100000000000001</v>
      </c>
      <c r="J11" s="98">
        <f t="shared" si="12"/>
        <v>0.4885714285714286</v>
      </c>
      <c r="K11" s="7">
        <v>14</v>
      </c>
      <c r="L11" s="7">
        <v>7</v>
      </c>
      <c r="M11" s="98">
        <f t="shared" si="13"/>
        <v>0.5</v>
      </c>
      <c r="N11" s="7">
        <v>14</v>
      </c>
      <c r="O11" s="8">
        <v>7</v>
      </c>
      <c r="P11" s="7">
        <v>7</v>
      </c>
      <c r="Q11" s="7">
        <v>14</v>
      </c>
      <c r="R11" s="7">
        <v>21</v>
      </c>
    </row>
    <row r="12" spans="2:18" ht="15.75" customHeight="1" x14ac:dyDescent="0.45">
      <c r="B12" s="99">
        <v>42785</v>
      </c>
      <c r="C12" s="100">
        <f t="shared" si="9"/>
        <v>1058000</v>
      </c>
      <c r="D12" s="101">
        <f t="shared" si="10"/>
        <v>13225</v>
      </c>
      <c r="E12" s="102">
        <v>80</v>
      </c>
      <c r="F12" s="102">
        <v>64</v>
      </c>
      <c r="G12" s="103">
        <f t="shared" si="11"/>
        <v>0.8</v>
      </c>
      <c r="H12" s="102">
        <v>40</v>
      </c>
      <c r="I12" s="102">
        <v>19.399999999999999</v>
      </c>
      <c r="J12" s="103">
        <f t="shared" si="12"/>
        <v>0.48499999999999999</v>
      </c>
      <c r="K12" s="102">
        <v>16</v>
      </c>
      <c r="L12" s="102">
        <v>8</v>
      </c>
      <c r="M12" s="103">
        <f t="shared" si="13"/>
        <v>0.5</v>
      </c>
      <c r="N12" s="102">
        <v>16</v>
      </c>
      <c r="O12" s="108">
        <v>8</v>
      </c>
      <c r="P12" s="102">
        <v>8</v>
      </c>
      <c r="Q12" s="102">
        <v>16</v>
      </c>
      <c r="R12" s="102">
        <v>24</v>
      </c>
    </row>
    <row r="13" spans="2:18" ht="15.75" customHeight="1" x14ac:dyDescent="0.45">
      <c r="B13" s="95">
        <v>42792</v>
      </c>
      <c r="C13" s="96">
        <f t="shared" si="9"/>
        <v>1189000</v>
      </c>
      <c r="D13" s="97">
        <f t="shared" si="10"/>
        <v>13211.111111111111</v>
      </c>
      <c r="E13" s="7">
        <v>90</v>
      </c>
      <c r="F13" s="7">
        <v>72</v>
      </c>
      <c r="G13" s="98">
        <f t="shared" si="11"/>
        <v>0.8</v>
      </c>
      <c r="H13" s="7">
        <v>45</v>
      </c>
      <c r="I13" s="7">
        <v>21.7</v>
      </c>
      <c r="J13" s="98">
        <f t="shared" si="12"/>
        <v>0.48222222222222222</v>
      </c>
      <c r="K13" s="7">
        <v>18</v>
      </c>
      <c r="L13" s="7">
        <v>9</v>
      </c>
      <c r="M13" s="98">
        <f t="shared" si="13"/>
        <v>0.5</v>
      </c>
      <c r="N13" s="7">
        <v>18</v>
      </c>
      <c r="O13" s="8">
        <v>9</v>
      </c>
      <c r="P13" s="7">
        <v>9</v>
      </c>
      <c r="Q13" s="7">
        <v>18</v>
      </c>
      <c r="R13" s="7">
        <v>27</v>
      </c>
    </row>
    <row r="14" spans="2:18" ht="15.75" customHeight="1" x14ac:dyDescent="0.45">
      <c r="B14" s="99">
        <v>42799</v>
      </c>
      <c r="C14" s="100">
        <f t="shared" si="9"/>
        <v>1320000</v>
      </c>
      <c r="D14" s="101">
        <f t="shared" si="10"/>
        <v>13200</v>
      </c>
      <c r="E14" s="102">
        <v>100</v>
      </c>
      <c r="F14" s="102">
        <v>80</v>
      </c>
      <c r="G14" s="103">
        <f t="shared" si="11"/>
        <v>0.8</v>
      </c>
      <c r="H14" s="102">
        <v>50</v>
      </c>
      <c r="I14" s="102">
        <v>24</v>
      </c>
      <c r="J14" s="103">
        <f t="shared" si="12"/>
        <v>0.48</v>
      </c>
      <c r="K14" s="102">
        <v>20</v>
      </c>
      <c r="L14" s="102">
        <v>10</v>
      </c>
      <c r="M14" s="103">
        <f t="shared" si="13"/>
        <v>0.5</v>
      </c>
      <c r="N14" s="102">
        <v>20</v>
      </c>
      <c r="O14" s="108">
        <v>10</v>
      </c>
      <c r="P14" s="102">
        <v>10</v>
      </c>
      <c r="Q14" s="102">
        <v>20</v>
      </c>
      <c r="R14" s="102">
        <v>30</v>
      </c>
    </row>
    <row r="15" spans="2:18" ht="15.75" customHeight="1" x14ac:dyDescent="0.45">
      <c r="B15" s="95">
        <v>42806</v>
      </c>
      <c r="C15" s="96">
        <f t="shared" si="9"/>
        <v>1451000</v>
      </c>
      <c r="D15" s="97">
        <f t="shared" si="10"/>
        <v>13190.90909090909</v>
      </c>
      <c r="E15" s="7">
        <v>110</v>
      </c>
      <c r="F15" s="7">
        <v>88</v>
      </c>
      <c r="G15" s="98">
        <f t="shared" si="11"/>
        <v>0.8</v>
      </c>
      <c r="H15" s="7">
        <v>55</v>
      </c>
      <c r="I15" s="7">
        <v>26.3</v>
      </c>
      <c r="J15" s="98">
        <f t="shared" si="12"/>
        <v>0.47818181818181821</v>
      </c>
      <c r="K15" s="7">
        <v>22</v>
      </c>
      <c r="L15" s="7">
        <v>11</v>
      </c>
      <c r="M15" s="98">
        <f t="shared" si="13"/>
        <v>0.5</v>
      </c>
      <c r="N15" s="7">
        <v>22</v>
      </c>
      <c r="O15" s="8">
        <v>11</v>
      </c>
      <c r="P15" s="7">
        <v>11</v>
      </c>
      <c r="Q15" s="7">
        <v>22</v>
      </c>
      <c r="R15" s="7">
        <v>33</v>
      </c>
    </row>
    <row r="16" spans="2:18" ht="15.75" customHeight="1" x14ac:dyDescent="0.45">
      <c r="B16" s="99">
        <v>42813</v>
      </c>
      <c r="C16" s="100">
        <f t="shared" si="9"/>
        <v>1582000</v>
      </c>
      <c r="D16" s="101">
        <f t="shared" si="10"/>
        <v>13183.333333333334</v>
      </c>
      <c r="E16" s="102">
        <v>120</v>
      </c>
      <c r="F16" s="102">
        <v>96</v>
      </c>
      <c r="G16" s="103">
        <f t="shared" si="11"/>
        <v>0.8</v>
      </c>
      <c r="H16" s="102">
        <v>60</v>
      </c>
      <c r="I16" s="102">
        <v>28.6</v>
      </c>
      <c r="J16" s="103">
        <f t="shared" si="12"/>
        <v>0.47666666666666668</v>
      </c>
      <c r="K16" s="102">
        <v>24</v>
      </c>
      <c r="L16" s="102">
        <v>12</v>
      </c>
      <c r="M16" s="103">
        <f t="shared" si="13"/>
        <v>0.5</v>
      </c>
      <c r="N16" s="102">
        <v>24</v>
      </c>
      <c r="O16" s="108">
        <v>12</v>
      </c>
      <c r="P16" s="102">
        <v>12</v>
      </c>
      <c r="Q16" s="102">
        <v>24</v>
      </c>
      <c r="R16" s="102">
        <v>36</v>
      </c>
    </row>
    <row r="17" spans="2:18" ht="15.75" customHeight="1" x14ac:dyDescent="0.45">
      <c r="B17" s="95">
        <v>42820</v>
      </c>
      <c r="C17" s="96">
        <f t="shared" si="9"/>
        <v>1713000</v>
      </c>
      <c r="D17" s="97">
        <f t="shared" si="10"/>
        <v>13176.923076923076</v>
      </c>
      <c r="E17" s="7">
        <v>130</v>
      </c>
      <c r="F17" s="7">
        <v>104</v>
      </c>
      <c r="G17" s="98">
        <f t="shared" si="11"/>
        <v>0.8</v>
      </c>
      <c r="H17" s="7">
        <v>65</v>
      </c>
      <c r="I17" s="7">
        <v>30.9</v>
      </c>
      <c r="J17" s="98">
        <f t="shared" si="12"/>
        <v>0.47538461538461535</v>
      </c>
      <c r="K17" s="7">
        <v>26</v>
      </c>
      <c r="L17" s="7">
        <v>13</v>
      </c>
      <c r="M17" s="98">
        <f t="shared" si="13"/>
        <v>0.5</v>
      </c>
      <c r="N17" s="7">
        <v>26</v>
      </c>
      <c r="O17" s="8">
        <v>13</v>
      </c>
      <c r="P17" s="7">
        <v>13</v>
      </c>
      <c r="Q17" s="7">
        <v>26</v>
      </c>
      <c r="R17" s="7">
        <v>39</v>
      </c>
    </row>
    <row r="18" spans="2:18" ht="15.75" customHeight="1" x14ac:dyDescent="0.45">
      <c r="B18" s="99">
        <v>42827</v>
      </c>
      <c r="C18" s="100">
        <f t="shared" si="9"/>
        <v>1844000</v>
      </c>
      <c r="D18" s="101">
        <f t="shared" si="10"/>
        <v>13171.428571428571</v>
      </c>
      <c r="E18" s="102">
        <v>140</v>
      </c>
      <c r="F18" s="102">
        <v>112</v>
      </c>
      <c r="G18" s="103">
        <f t="shared" si="11"/>
        <v>0.8</v>
      </c>
      <c r="H18" s="102">
        <v>70</v>
      </c>
      <c r="I18" s="102">
        <v>33.200000000000003</v>
      </c>
      <c r="J18" s="103">
        <f t="shared" si="12"/>
        <v>0.47428571428571431</v>
      </c>
      <c r="K18" s="102">
        <v>28</v>
      </c>
      <c r="L18" s="102">
        <v>14</v>
      </c>
      <c r="M18" s="103">
        <f t="shared" si="13"/>
        <v>0.5</v>
      </c>
      <c r="N18" s="102">
        <v>28</v>
      </c>
      <c r="O18" s="108">
        <v>14</v>
      </c>
      <c r="P18" s="102">
        <v>14</v>
      </c>
      <c r="Q18" s="102">
        <v>28</v>
      </c>
      <c r="R18" s="102">
        <v>42</v>
      </c>
    </row>
    <row r="19" spans="2:18" ht="15.75" customHeight="1" x14ac:dyDescent="0.45">
      <c r="B19" s="95">
        <v>42834</v>
      </c>
      <c r="C19" s="96">
        <f t="shared" si="9"/>
        <v>1975000</v>
      </c>
      <c r="D19" s="97">
        <f t="shared" si="10"/>
        <v>13166.666666666666</v>
      </c>
      <c r="E19" s="7">
        <v>150</v>
      </c>
      <c r="F19" s="7">
        <v>120</v>
      </c>
      <c r="G19" s="98">
        <f t="shared" si="11"/>
        <v>0.8</v>
      </c>
      <c r="H19" s="7">
        <v>75</v>
      </c>
      <c r="I19" s="7">
        <v>35.5</v>
      </c>
      <c r="J19" s="98">
        <f t="shared" si="12"/>
        <v>0.47333333333333333</v>
      </c>
      <c r="K19" s="7">
        <v>30</v>
      </c>
      <c r="L19" s="7">
        <v>15</v>
      </c>
      <c r="M19" s="98">
        <f t="shared" si="13"/>
        <v>0.5</v>
      </c>
      <c r="N19" s="7">
        <v>30</v>
      </c>
      <c r="O19" s="8">
        <v>15</v>
      </c>
      <c r="P19" s="7">
        <v>15</v>
      </c>
      <c r="Q19" s="7">
        <v>30</v>
      </c>
      <c r="R19" s="7">
        <v>45</v>
      </c>
    </row>
    <row r="20" spans="2:18" ht="15.75" customHeight="1" x14ac:dyDescent="0.45">
      <c r="B20" s="99">
        <v>42841</v>
      </c>
      <c r="C20" s="100">
        <f t="shared" si="9"/>
        <v>2106000</v>
      </c>
      <c r="D20" s="101">
        <f t="shared" si="10"/>
        <v>13162.5</v>
      </c>
      <c r="E20" s="102">
        <v>160</v>
      </c>
      <c r="F20" s="102">
        <v>128</v>
      </c>
      <c r="G20" s="103">
        <f t="shared" si="11"/>
        <v>0.8</v>
      </c>
      <c r="H20" s="102">
        <v>80</v>
      </c>
      <c r="I20" s="102">
        <v>37.799999999999997</v>
      </c>
      <c r="J20" s="103">
        <f t="shared" si="12"/>
        <v>0.47249999999999998</v>
      </c>
      <c r="K20" s="102">
        <v>32</v>
      </c>
      <c r="L20" s="102">
        <v>16</v>
      </c>
      <c r="M20" s="103">
        <f t="shared" si="13"/>
        <v>0.5</v>
      </c>
      <c r="N20" s="102">
        <v>32</v>
      </c>
      <c r="O20" s="108">
        <v>16</v>
      </c>
      <c r="P20" s="102">
        <v>16</v>
      </c>
      <c r="Q20" s="102">
        <v>32</v>
      </c>
      <c r="R20" s="102">
        <v>48</v>
      </c>
    </row>
    <row r="21" spans="2:18" ht="15.75" customHeight="1" x14ac:dyDescent="0.45">
      <c r="B21" s="95">
        <v>42848</v>
      </c>
      <c r="C21" s="96">
        <f t="shared" si="9"/>
        <v>2237000</v>
      </c>
      <c r="D21" s="97">
        <f t="shared" si="10"/>
        <v>13158.823529411764</v>
      </c>
      <c r="E21" s="7">
        <v>170</v>
      </c>
      <c r="F21" s="7">
        <v>136</v>
      </c>
      <c r="G21" s="98">
        <f t="shared" si="11"/>
        <v>0.8</v>
      </c>
      <c r="H21" s="7">
        <v>85</v>
      </c>
      <c r="I21" s="7">
        <v>40.1</v>
      </c>
      <c r="J21" s="98">
        <f t="shared" si="12"/>
        <v>0.47176470588235297</v>
      </c>
      <c r="K21" s="7">
        <v>34</v>
      </c>
      <c r="L21" s="7">
        <v>17</v>
      </c>
      <c r="M21" s="98">
        <f t="shared" si="13"/>
        <v>0.5</v>
      </c>
      <c r="N21" s="7">
        <v>34</v>
      </c>
      <c r="O21" s="8">
        <v>17</v>
      </c>
      <c r="P21" s="7">
        <v>17</v>
      </c>
      <c r="Q21" s="7">
        <v>34</v>
      </c>
      <c r="R21" s="7">
        <v>51</v>
      </c>
    </row>
    <row r="22" spans="2:18" ht="15.75" customHeight="1" x14ac:dyDescent="0.45">
      <c r="B22" s="99">
        <v>42855</v>
      </c>
      <c r="C22" s="100">
        <f t="shared" si="9"/>
        <v>2368000</v>
      </c>
      <c r="D22" s="101">
        <f t="shared" si="10"/>
        <v>13155.555555555555</v>
      </c>
      <c r="E22" s="102">
        <v>180</v>
      </c>
      <c r="F22" s="102">
        <v>144</v>
      </c>
      <c r="G22" s="103">
        <f t="shared" si="11"/>
        <v>0.8</v>
      </c>
      <c r="H22" s="102">
        <v>90</v>
      </c>
      <c r="I22" s="102">
        <v>42.4</v>
      </c>
      <c r="J22" s="103">
        <f t="shared" si="12"/>
        <v>0.47111111111111109</v>
      </c>
      <c r="K22" s="102">
        <v>36</v>
      </c>
      <c r="L22" s="102">
        <v>18</v>
      </c>
      <c r="M22" s="103">
        <f t="shared" si="13"/>
        <v>0.5</v>
      </c>
      <c r="N22" s="102">
        <v>36</v>
      </c>
      <c r="O22" s="108">
        <v>18</v>
      </c>
      <c r="P22" s="102">
        <v>18</v>
      </c>
      <c r="Q22" s="102">
        <v>36</v>
      </c>
      <c r="R22" s="102">
        <v>54</v>
      </c>
    </row>
    <row r="23" spans="2:18" ht="15.75" customHeight="1" x14ac:dyDescent="0.45">
      <c r="B23" s="95">
        <v>42862</v>
      </c>
      <c r="C23" s="96">
        <f t="shared" si="9"/>
        <v>2499000</v>
      </c>
      <c r="D23" s="97">
        <f t="shared" si="10"/>
        <v>13152.631578947368</v>
      </c>
      <c r="E23" s="7">
        <v>190</v>
      </c>
      <c r="F23" s="7">
        <v>152</v>
      </c>
      <c r="G23" s="98">
        <f t="shared" si="11"/>
        <v>0.8</v>
      </c>
      <c r="H23" s="7">
        <v>95</v>
      </c>
      <c r="I23" s="7">
        <v>44.7</v>
      </c>
      <c r="J23" s="98">
        <f t="shared" si="12"/>
        <v>0.47052631578947374</v>
      </c>
      <c r="K23" s="7">
        <v>38</v>
      </c>
      <c r="L23" s="7">
        <v>19</v>
      </c>
      <c r="M23" s="98">
        <f t="shared" si="13"/>
        <v>0.5</v>
      </c>
      <c r="N23" s="7">
        <v>38</v>
      </c>
      <c r="O23" s="8">
        <v>19</v>
      </c>
      <c r="P23" s="7">
        <v>19</v>
      </c>
      <c r="Q23" s="7">
        <v>38</v>
      </c>
      <c r="R23" s="7">
        <v>57</v>
      </c>
    </row>
    <row r="24" spans="2:18" ht="15.75" customHeight="1" x14ac:dyDescent="0.45">
      <c r="B24" s="99">
        <v>42869</v>
      </c>
      <c r="C24" s="100">
        <f t="shared" si="9"/>
        <v>2630000</v>
      </c>
      <c r="D24" s="101">
        <f t="shared" si="10"/>
        <v>13150</v>
      </c>
      <c r="E24" s="102">
        <v>200</v>
      </c>
      <c r="F24" s="102">
        <v>160</v>
      </c>
      <c r="G24" s="103">
        <f t="shared" si="11"/>
        <v>0.8</v>
      </c>
      <c r="H24" s="102">
        <v>100</v>
      </c>
      <c r="I24" s="102">
        <v>47</v>
      </c>
      <c r="J24" s="103">
        <f t="shared" si="12"/>
        <v>0.47</v>
      </c>
      <c r="K24" s="102">
        <v>40</v>
      </c>
      <c r="L24" s="102">
        <v>20</v>
      </c>
      <c r="M24" s="103">
        <f t="shared" si="13"/>
        <v>0.5</v>
      </c>
      <c r="N24" s="102">
        <v>40</v>
      </c>
      <c r="O24" s="108">
        <v>20</v>
      </c>
      <c r="P24" s="102">
        <v>20</v>
      </c>
      <c r="Q24" s="102">
        <v>40</v>
      </c>
      <c r="R24" s="102">
        <v>60</v>
      </c>
    </row>
    <row r="25" spans="2:18" ht="15.75" customHeight="1" x14ac:dyDescent="0.45">
      <c r="B25" s="95">
        <v>42876</v>
      </c>
      <c r="C25" s="96">
        <f t="shared" si="9"/>
        <v>2761000</v>
      </c>
      <c r="D25" s="97">
        <f t="shared" si="10"/>
        <v>13147.619047619048</v>
      </c>
      <c r="E25" s="7">
        <v>210</v>
      </c>
      <c r="F25" s="7">
        <v>168</v>
      </c>
      <c r="G25" s="98">
        <f t="shared" si="11"/>
        <v>0.8</v>
      </c>
      <c r="H25" s="7">
        <v>105</v>
      </c>
      <c r="I25" s="7">
        <v>49.3</v>
      </c>
      <c r="J25" s="98">
        <f t="shared" si="12"/>
        <v>0.46952380952380951</v>
      </c>
      <c r="K25" s="7">
        <v>42</v>
      </c>
      <c r="L25" s="7">
        <v>21</v>
      </c>
      <c r="M25" s="98">
        <f t="shared" si="13"/>
        <v>0.5</v>
      </c>
      <c r="N25" s="7">
        <v>42</v>
      </c>
      <c r="O25" s="8">
        <v>21</v>
      </c>
      <c r="P25" s="7">
        <v>21</v>
      </c>
      <c r="Q25" s="7">
        <v>42</v>
      </c>
      <c r="R25" s="7">
        <v>63</v>
      </c>
    </row>
    <row r="26" spans="2:18" ht="15.75" customHeight="1" x14ac:dyDescent="0.45">
      <c r="B26" s="99">
        <v>42883</v>
      </c>
      <c r="C26" s="100">
        <f t="shared" si="9"/>
        <v>2892000</v>
      </c>
      <c r="D26" s="101">
        <f t="shared" si="10"/>
        <v>13145.454545454546</v>
      </c>
      <c r="E26" s="102">
        <v>220</v>
      </c>
      <c r="F26" s="102">
        <v>176</v>
      </c>
      <c r="G26" s="103">
        <f t="shared" si="11"/>
        <v>0.8</v>
      </c>
      <c r="H26" s="102">
        <v>110</v>
      </c>
      <c r="I26" s="102">
        <v>51.6</v>
      </c>
      <c r="J26" s="103">
        <f t="shared" si="12"/>
        <v>0.46909090909090911</v>
      </c>
      <c r="K26" s="102">
        <v>44</v>
      </c>
      <c r="L26" s="102">
        <v>22</v>
      </c>
      <c r="M26" s="103">
        <f t="shared" si="13"/>
        <v>0.5</v>
      </c>
      <c r="N26" s="102">
        <v>44</v>
      </c>
      <c r="O26" s="108">
        <v>22</v>
      </c>
      <c r="P26" s="102">
        <v>22</v>
      </c>
      <c r="Q26" s="102">
        <v>44</v>
      </c>
      <c r="R26" s="102">
        <v>66</v>
      </c>
    </row>
    <row r="27" spans="2:18" ht="15.75" customHeight="1" x14ac:dyDescent="0.45">
      <c r="B27" s="95">
        <v>42890</v>
      </c>
      <c r="C27" s="96">
        <f t="shared" si="9"/>
        <v>3023000</v>
      </c>
      <c r="D27" s="97">
        <f t="shared" si="10"/>
        <v>13143.478260869566</v>
      </c>
      <c r="E27" s="7">
        <v>230</v>
      </c>
      <c r="F27" s="7">
        <v>184</v>
      </c>
      <c r="G27" s="98">
        <f t="shared" si="11"/>
        <v>0.8</v>
      </c>
      <c r="H27" s="7">
        <v>115</v>
      </c>
      <c r="I27" s="7">
        <v>53.9</v>
      </c>
      <c r="J27" s="98">
        <f t="shared" si="12"/>
        <v>0.46869565217391301</v>
      </c>
      <c r="K27" s="7">
        <v>46</v>
      </c>
      <c r="L27" s="7">
        <v>23</v>
      </c>
      <c r="M27" s="98">
        <f t="shared" si="13"/>
        <v>0.5</v>
      </c>
      <c r="N27" s="7">
        <v>46</v>
      </c>
      <c r="O27" s="8">
        <v>23</v>
      </c>
      <c r="P27" s="7">
        <v>23</v>
      </c>
      <c r="Q27" s="7">
        <v>46</v>
      </c>
      <c r="R27" s="7">
        <v>69</v>
      </c>
    </row>
    <row r="28" spans="2:18" ht="15.75" customHeight="1" x14ac:dyDescent="0.45">
      <c r="B28" s="99">
        <v>42897</v>
      </c>
      <c r="C28" s="100">
        <f t="shared" si="9"/>
        <v>3154000</v>
      </c>
      <c r="D28" s="101">
        <f t="shared" si="10"/>
        <v>13141.666666666666</v>
      </c>
      <c r="E28" s="102">
        <v>240</v>
      </c>
      <c r="F28" s="102">
        <v>192</v>
      </c>
      <c r="G28" s="103">
        <f t="shared" si="11"/>
        <v>0.8</v>
      </c>
      <c r="H28" s="102">
        <v>120</v>
      </c>
      <c r="I28" s="102">
        <v>56.2</v>
      </c>
      <c r="J28" s="103">
        <f t="shared" si="12"/>
        <v>0.46833333333333338</v>
      </c>
      <c r="K28" s="102">
        <v>48</v>
      </c>
      <c r="L28" s="102">
        <v>24</v>
      </c>
      <c r="M28" s="103">
        <f t="shared" si="13"/>
        <v>0.5</v>
      </c>
      <c r="N28" s="102">
        <v>48</v>
      </c>
      <c r="O28" s="108">
        <v>24</v>
      </c>
      <c r="P28" s="102">
        <v>24</v>
      </c>
      <c r="Q28" s="102">
        <v>48</v>
      </c>
      <c r="R28" s="102">
        <v>72</v>
      </c>
    </row>
    <row r="29" spans="2:18" ht="15.75" customHeight="1" x14ac:dyDescent="0.45">
      <c r="B29" s="95">
        <v>42904</v>
      </c>
      <c r="C29" s="96">
        <f t="shared" si="9"/>
        <v>3285000</v>
      </c>
      <c r="D29" s="97">
        <f t="shared" si="10"/>
        <v>13140</v>
      </c>
      <c r="E29" s="7">
        <v>250</v>
      </c>
      <c r="F29" s="7">
        <v>200</v>
      </c>
      <c r="G29" s="98">
        <f t="shared" si="11"/>
        <v>0.8</v>
      </c>
      <c r="H29" s="7">
        <v>125</v>
      </c>
      <c r="I29" s="7">
        <v>58.5</v>
      </c>
      <c r="J29" s="98">
        <f t="shared" si="12"/>
        <v>0.46800000000000003</v>
      </c>
      <c r="K29" s="7">
        <v>50</v>
      </c>
      <c r="L29" s="7">
        <v>25</v>
      </c>
      <c r="M29" s="98">
        <f t="shared" si="13"/>
        <v>0.5</v>
      </c>
      <c r="N29" s="7">
        <v>50</v>
      </c>
      <c r="O29" s="8">
        <v>25</v>
      </c>
      <c r="P29" s="7">
        <v>25</v>
      </c>
      <c r="Q29" s="7">
        <v>50</v>
      </c>
      <c r="R29" s="7">
        <v>75</v>
      </c>
    </row>
    <row r="30" spans="2:18" ht="15.75" customHeight="1" x14ac:dyDescent="0.45">
      <c r="B30" s="99">
        <v>42911</v>
      </c>
      <c r="C30" s="100">
        <f t="shared" si="9"/>
        <v>3416000</v>
      </c>
      <c r="D30" s="101">
        <f t="shared" si="10"/>
        <v>13138.461538461539</v>
      </c>
      <c r="E30" s="102">
        <v>260</v>
      </c>
      <c r="F30" s="102">
        <v>208</v>
      </c>
      <c r="G30" s="103">
        <f t="shared" si="11"/>
        <v>0.8</v>
      </c>
      <c r="H30" s="102">
        <v>130</v>
      </c>
      <c r="I30" s="102">
        <v>60.8</v>
      </c>
      <c r="J30" s="103">
        <f t="shared" si="12"/>
        <v>0.46769230769230768</v>
      </c>
      <c r="K30" s="102">
        <v>52</v>
      </c>
      <c r="L30" s="102">
        <v>26</v>
      </c>
      <c r="M30" s="103">
        <f t="shared" si="13"/>
        <v>0.5</v>
      </c>
      <c r="N30" s="102">
        <v>52</v>
      </c>
      <c r="O30" s="108">
        <v>26</v>
      </c>
      <c r="P30" s="102">
        <v>26</v>
      </c>
      <c r="Q30" s="102">
        <v>52</v>
      </c>
      <c r="R30" s="102">
        <v>78</v>
      </c>
    </row>
    <row r="31" spans="2:18" ht="15.75" customHeight="1" x14ac:dyDescent="0.45">
      <c r="B31" s="95">
        <v>42918</v>
      </c>
      <c r="C31" s="96">
        <f t="shared" si="9"/>
        <v>3547000</v>
      </c>
      <c r="D31" s="97">
        <f t="shared" si="10"/>
        <v>13137.037037037036</v>
      </c>
      <c r="E31" s="7">
        <v>270</v>
      </c>
      <c r="F31" s="7">
        <v>216</v>
      </c>
      <c r="G31" s="98">
        <f t="shared" si="11"/>
        <v>0.8</v>
      </c>
      <c r="H31" s="7">
        <v>135</v>
      </c>
      <c r="I31" s="7">
        <v>63.1</v>
      </c>
      <c r="J31" s="98">
        <f t="shared" si="12"/>
        <v>0.46740740740740744</v>
      </c>
      <c r="K31" s="7">
        <v>54</v>
      </c>
      <c r="L31" s="7">
        <v>27</v>
      </c>
      <c r="M31" s="98">
        <f t="shared" si="13"/>
        <v>0.5</v>
      </c>
      <c r="N31" s="7">
        <v>54</v>
      </c>
      <c r="O31" s="8">
        <v>27</v>
      </c>
      <c r="P31" s="7">
        <v>27</v>
      </c>
      <c r="Q31" s="7">
        <v>54</v>
      </c>
      <c r="R31" s="7">
        <v>81</v>
      </c>
    </row>
    <row r="32" spans="2:18" ht="15.75" customHeight="1" x14ac:dyDescent="0.45">
      <c r="B32" s="99">
        <v>42925</v>
      </c>
      <c r="C32" s="100">
        <f t="shared" si="9"/>
        <v>3678000</v>
      </c>
      <c r="D32" s="101">
        <f t="shared" si="10"/>
        <v>13135.714285714286</v>
      </c>
      <c r="E32" s="102">
        <v>280</v>
      </c>
      <c r="F32" s="102">
        <v>224</v>
      </c>
      <c r="G32" s="103">
        <f t="shared" si="11"/>
        <v>0.8</v>
      </c>
      <c r="H32" s="102">
        <v>140</v>
      </c>
      <c r="I32" s="102">
        <v>65.400000000000006</v>
      </c>
      <c r="J32" s="103">
        <f t="shared" si="12"/>
        <v>0.46714285714285719</v>
      </c>
      <c r="K32" s="102">
        <v>56</v>
      </c>
      <c r="L32" s="102">
        <v>28</v>
      </c>
      <c r="M32" s="103">
        <f t="shared" si="13"/>
        <v>0.5</v>
      </c>
      <c r="N32" s="102">
        <v>56</v>
      </c>
      <c r="O32" s="108">
        <v>28</v>
      </c>
      <c r="P32" s="102">
        <v>28</v>
      </c>
      <c r="Q32" s="102">
        <v>56</v>
      </c>
      <c r="R32" s="102">
        <v>84</v>
      </c>
    </row>
    <row r="33" spans="2:18" ht="15.75" customHeight="1" x14ac:dyDescent="0.45">
      <c r="B33" s="95">
        <v>42932</v>
      </c>
      <c r="C33" s="96">
        <f t="shared" si="9"/>
        <v>3809000</v>
      </c>
      <c r="D33" s="97">
        <f t="shared" si="10"/>
        <v>13134.48275862069</v>
      </c>
      <c r="E33" s="7">
        <v>290</v>
      </c>
      <c r="F33" s="7">
        <v>232</v>
      </c>
      <c r="G33" s="98">
        <f t="shared" si="11"/>
        <v>0.8</v>
      </c>
      <c r="H33" s="7">
        <v>145</v>
      </c>
      <c r="I33" s="7">
        <v>67.7</v>
      </c>
      <c r="J33" s="98">
        <f t="shared" si="12"/>
        <v>0.46689655172413796</v>
      </c>
      <c r="K33" s="7">
        <v>58</v>
      </c>
      <c r="L33" s="7">
        <v>29</v>
      </c>
      <c r="M33" s="98">
        <f t="shared" si="13"/>
        <v>0.5</v>
      </c>
      <c r="N33" s="7">
        <v>58</v>
      </c>
      <c r="O33" s="8">
        <v>29</v>
      </c>
      <c r="P33" s="7">
        <v>29</v>
      </c>
      <c r="Q33" s="7">
        <v>58</v>
      </c>
      <c r="R33" s="7">
        <v>87</v>
      </c>
    </row>
    <row r="34" spans="2:18" ht="15.75" customHeight="1" x14ac:dyDescent="0.45">
      <c r="B34" s="99">
        <v>42939</v>
      </c>
      <c r="C34" s="100">
        <f t="shared" si="9"/>
        <v>3940000</v>
      </c>
      <c r="D34" s="101">
        <f t="shared" si="10"/>
        <v>13133.333333333334</v>
      </c>
      <c r="E34" s="102">
        <v>300</v>
      </c>
      <c r="F34" s="102">
        <v>240</v>
      </c>
      <c r="G34" s="103">
        <f t="shared" si="11"/>
        <v>0.8</v>
      </c>
      <c r="H34" s="102">
        <v>150</v>
      </c>
      <c r="I34" s="102">
        <v>70</v>
      </c>
      <c r="J34" s="103">
        <f t="shared" si="12"/>
        <v>0.46666666666666667</v>
      </c>
      <c r="K34" s="102">
        <v>60</v>
      </c>
      <c r="L34" s="102">
        <v>30</v>
      </c>
      <c r="M34" s="103">
        <f t="shared" si="13"/>
        <v>0.5</v>
      </c>
      <c r="N34" s="102">
        <v>60</v>
      </c>
      <c r="O34" s="108">
        <v>30</v>
      </c>
      <c r="P34" s="102">
        <v>30</v>
      </c>
      <c r="Q34" s="102">
        <v>60</v>
      </c>
      <c r="R34" s="102">
        <v>90</v>
      </c>
    </row>
    <row r="35" spans="2:18" ht="15.75" customHeight="1" x14ac:dyDescent="0.45">
      <c r="B35" s="95">
        <v>42946</v>
      </c>
      <c r="C35" s="96">
        <f t="shared" si="9"/>
        <v>4071000</v>
      </c>
      <c r="D35" s="97">
        <f t="shared" si="10"/>
        <v>13132.258064516129</v>
      </c>
      <c r="E35" s="7">
        <v>310</v>
      </c>
      <c r="F35" s="7">
        <v>248</v>
      </c>
      <c r="G35" s="98">
        <f t="shared" si="11"/>
        <v>0.8</v>
      </c>
      <c r="H35" s="7">
        <v>155</v>
      </c>
      <c r="I35" s="7">
        <v>72.3</v>
      </c>
      <c r="J35" s="98">
        <f t="shared" si="12"/>
        <v>0.46645161290322579</v>
      </c>
      <c r="K35" s="7">
        <v>62</v>
      </c>
      <c r="L35" s="7">
        <v>31</v>
      </c>
      <c r="M35" s="98">
        <f t="shared" si="13"/>
        <v>0.5</v>
      </c>
      <c r="N35" s="7">
        <v>62</v>
      </c>
      <c r="O35" s="8">
        <v>31</v>
      </c>
      <c r="P35" s="7">
        <v>31</v>
      </c>
      <c r="Q35" s="7">
        <v>62</v>
      </c>
      <c r="R35" s="7">
        <v>93</v>
      </c>
    </row>
    <row r="36" spans="2:18" ht="15.75" customHeight="1" x14ac:dyDescent="0.45">
      <c r="B36" s="99">
        <v>42953</v>
      </c>
      <c r="C36" s="100">
        <f t="shared" si="9"/>
        <v>4202000</v>
      </c>
      <c r="D36" s="101">
        <f t="shared" si="10"/>
        <v>13131.25</v>
      </c>
      <c r="E36" s="102">
        <v>320</v>
      </c>
      <c r="F36" s="102">
        <v>256</v>
      </c>
      <c r="G36" s="103">
        <f t="shared" si="11"/>
        <v>0.8</v>
      </c>
      <c r="H36" s="102">
        <v>160</v>
      </c>
      <c r="I36" s="102">
        <v>74.599999999999994</v>
      </c>
      <c r="J36" s="103">
        <f t="shared" si="12"/>
        <v>0.46624999999999994</v>
      </c>
      <c r="K36" s="102">
        <v>64</v>
      </c>
      <c r="L36" s="102">
        <v>32</v>
      </c>
      <c r="M36" s="103">
        <f t="shared" si="13"/>
        <v>0.5</v>
      </c>
      <c r="N36" s="102">
        <v>64</v>
      </c>
      <c r="O36" s="108">
        <v>32</v>
      </c>
      <c r="P36" s="102">
        <v>32</v>
      </c>
      <c r="Q36" s="102">
        <v>64</v>
      </c>
      <c r="R36" s="102">
        <v>96</v>
      </c>
    </row>
    <row r="37" spans="2:18" ht="15.75" customHeight="1" x14ac:dyDescent="0.45">
      <c r="B37" s="95">
        <v>42960</v>
      </c>
      <c r="C37" s="96">
        <f t="shared" si="9"/>
        <v>4333000</v>
      </c>
      <c r="D37" s="97">
        <f t="shared" si="10"/>
        <v>13130.30303030303</v>
      </c>
      <c r="E37" s="7">
        <v>330</v>
      </c>
      <c r="F37" s="7">
        <v>264</v>
      </c>
      <c r="G37" s="98">
        <f t="shared" si="11"/>
        <v>0.8</v>
      </c>
      <c r="H37" s="7">
        <v>165</v>
      </c>
      <c r="I37" s="7">
        <v>76.900000000000006</v>
      </c>
      <c r="J37" s="98">
        <f t="shared" si="12"/>
        <v>0.46606060606060612</v>
      </c>
      <c r="K37" s="7">
        <v>66</v>
      </c>
      <c r="L37" s="7">
        <v>33</v>
      </c>
      <c r="M37" s="98">
        <f t="shared" si="13"/>
        <v>0.5</v>
      </c>
      <c r="N37" s="7">
        <v>66</v>
      </c>
      <c r="O37" s="8">
        <v>33</v>
      </c>
      <c r="P37" s="7">
        <v>33</v>
      </c>
      <c r="Q37" s="7">
        <v>66</v>
      </c>
      <c r="R37" s="7">
        <v>99</v>
      </c>
    </row>
    <row r="38" spans="2:18" ht="15.75" customHeight="1" x14ac:dyDescent="0.45">
      <c r="B38" s="99">
        <v>42967</v>
      </c>
      <c r="C38" s="100">
        <f t="shared" si="9"/>
        <v>4464000</v>
      </c>
      <c r="D38" s="101">
        <f t="shared" si="10"/>
        <v>13129.411764705883</v>
      </c>
      <c r="E38" s="102">
        <v>340</v>
      </c>
      <c r="F38" s="102">
        <v>272</v>
      </c>
      <c r="G38" s="103">
        <f t="shared" si="11"/>
        <v>0.8</v>
      </c>
      <c r="H38" s="102">
        <v>170</v>
      </c>
      <c r="I38" s="102">
        <v>79.2</v>
      </c>
      <c r="J38" s="103">
        <f t="shared" si="12"/>
        <v>0.46588235294117647</v>
      </c>
      <c r="K38" s="102">
        <v>68</v>
      </c>
      <c r="L38" s="102">
        <v>34</v>
      </c>
      <c r="M38" s="103">
        <f t="shared" si="13"/>
        <v>0.5</v>
      </c>
      <c r="N38" s="102">
        <v>68</v>
      </c>
      <c r="O38" s="108">
        <v>34</v>
      </c>
      <c r="P38" s="102">
        <v>34</v>
      </c>
      <c r="Q38" s="102">
        <v>68</v>
      </c>
      <c r="R38" s="102">
        <v>102</v>
      </c>
    </row>
    <row r="39" spans="2:18" ht="15.75" customHeight="1" x14ac:dyDescent="0.45">
      <c r="B39" s="95">
        <v>42974</v>
      </c>
      <c r="C39" s="96">
        <f t="shared" ref="C39:C57" si="14">($F$60*F39)+($F$61*I39)+($F$62*L39)</f>
        <v>4595000</v>
      </c>
      <c r="D39" s="97">
        <f t="shared" ref="D39:D57" si="15">C39/E39</f>
        <v>13128.571428571429</v>
      </c>
      <c r="E39" s="7">
        <v>350</v>
      </c>
      <c r="F39" s="7">
        <v>280</v>
      </c>
      <c r="G39" s="98">
        <f t="shared" ref="G39:G57" si="16">F39/E39</f>
        <v>0.8</v>
      </c>
      <c r="H39" s="7">
        <v>175</v>
      </c>
      <c r="I39" s="7">
        <v>81.5</v>
      </c>
      <c r="J39" s="98">
        <f t="shared" ref="J39:J57" si="17">I39/H39</f>
        <v>0.46571428571428569</v>
      </c>
      <c r="K39" s="7">
        <v>70</v>
      </c>
      <c r="L39" s="7">
        <v>35</v>
      </c>
      <c r="M39" s="98">
        <f t="shared" ref="M39:M57" si="18">L39/K39</f>
        <v>0.5</v>
      </c>
      <c r="N39" s="7">
        <v>70</v>
      </c>
      <c r="O39" s="8">
        <v>35</v>
      </c>
      <c r="P39" s="7">
        <v>35</v>
      </c>
      <c r="Q39" s="7">
        <v>70</v>
      </c>
      <c r="R39" s="7">
        <v>105</v>
      </c>
    </row>
    <row r="40" spans="2:18" ht="15.75" customHeight="1" x14ac:dyDescent="0.45">
      <c r="B40" s="99">
        <v>42981</v>
      </c>
      <c r="C40" s="100">
        <f t="shared" si="14"/>
        <v>4726000</v>
      </c>
      <c r="D40" s="101">
        <f t="shared" si="15"/>
        <v>13127.777777777777</v>
      </c>
      <c r="E40" s="102">
        <v>360</v>
      </c>
      <c r="F40" s="102">
        <v>288</v>
      </c>
      <c r="G40" s="103">
        <f t="shared" si="16"/>
        <v>0.8</v>
      </c>
      <c r="H40" s="102">
        <v>180</v>
      </c>
      <c r="I40" s="102">
        <v>83.8</v>
      </c>
      <c r="J40" s="103">
        <f t="shared" si="17"/>
        <v>0.46555555555555556</v>
      </c>
      <c r="K40" s="102">
        <v>72</v>
      </c>
      <c r="L40" s="102">
        <v>36</v>
      </c>
      <c r="M40" s="103">
        <f t="shared" si="18"/>
        <v>0.5</v>
      </c>
      <c r="N40" s="102">
        <v>72</v>
      </c>
      <c r="O40" s="108">
        <v>36</v>
      </c>
      <c r="P40" s="102">
        <v>36</v>
      </c>
      <c r="Q40" s="102">
        <v>72</v>
      </c>
      <c r="R40" s="102">
        <v>108</v>
      </c>
    </row>
    <row r="41" spans="2:18" ht="15.75" customHeight="1" x14ac:dyDescent="0.45">
      <c r="B41" s="95">
        <v>42988</v>
      </c>
      <c r="C41" s="96">
        <f t="shared" si="14"/>
        <v>4857000</v>
      </c>
      <c r="D41" s="97">
        <f t="shared" si="15"/>
        <v>13127.027027027027</v>
      </c>
      <c r="E41" s="7">
        <v>370</v>
      </c>
      <c r="F41" s="7">
        <v>296</v>
      </c>
      <c r="G41" s="98">
        <f t="shared" si="16"/>
        <v>0.8</v>
      </c>
      <c r="H41" s="7">
        <v>185</v>
      </c>
      <c r="I41" s="7">
        <v>86.1</v>
      </c>
      <c r="J41" s="98">
        <f t="shared" si="17"/>
        <v>0.46540540540540537</v>
      </c>
      <c r="K41" s="7">
        <v>74</v>
      </c>
      <c r="L41" s="7">
        <v>37</v>
      </c>
      <c r="M41" s="98">
        <f t="shared" si="18"/>
        <v>0.5</v>
      </c>
      <c r="N41" s="7">
        <v>74</v>
      </c>
      <c r="O41" s="8">
        <v>37</v>
      </c>
      <c r="P41" s="7">
        <v>37</v>
      </c>
      <c r="Q41" s="7">
        <v>74</v>
      </c>
      <c r="R41" s="7">
        <v>111</v>
      </c>
    </row>
    <row r="42" spans="2:18" ht="15.75" customHeight="1" x14ac:dyDescent="0.45">
      <c r="B42" s="99">
        <v>42995</v>
      </c>
      <c r="C42" s="100">
        <f t="shared" si="14"/>
        <v>4988000</v>
      </c>
      <c r="D42" s="101">
        <f t="shared" si="15"/>
        <v>13126.315789473685</v>
      </c>
      <c r="E42" s="102">
        <v>380</v>
      </c>
      <c r="F42" s="102">
        <v>304</v>
      </c>
      <c r="G42" s="103">
        <f t="shared" si="16"/>
        <v>0.8</v>
      </c>
      <c r="H42" s="102">
        <v>190</v>
      </c>
      <c r="I42" s="102">
        <v>88.4</v>
      </c>
      <c r="J42" s="103">
        <f t="shared" si="17"/>
        <v>0.46526315789473688</v>
      </c>
      <c r="K42" s="102">
        <v>76</v>
      </c>
      <c r="L42" s="102">
        <v>38</v>
      </c>
      <c r="M42" s="103">
        <f t="shared" si="18"/>
        <v>0.5</v>
      </c>
      <c r="N42" s="102">
        <v>76</v>
      </c>
      <c r="O42" s="108">
        <v>38</v>
      </c>
      <c r="P42" s="102">
        <v>38</v>
      </c>
      <c r="Q42" s="102">
        <v>76</v>
      </c>
      <c r="R42" s="102">
        <v>114</v>
      </c>
    </row>
    <row r="43" spans="2:18" ht="15.75" customHeight="1" x14ac:dyDescent="0.45">
      <c r="B43" s="95">
        <v>43002</v>
      </c>
      <c r="C43" s="96">
        <f t="shared" si="14"/>
        <v>5119000</v>
      </c>
      <c r="D43" s="97">
        <f t="shared" si="15"/>
        <v>13125.641025641025</v>
      </c>
      <c r="E43" s="7">
        <v>390</v>
      </c>
      <c r="F43" s="7">
        <v>312</v>
      </c>
      <c r="G43" s="98">
        <f t="shared" si="16"/>
        <v>0.8</v>
      </c>
      <c r="H43" s="7">
        <v>195</v>
      </c>
      <c r="I43" s="7">
        <v>90.7</v>
      </c>
      <c r="J43" s="98">
        <f t="shared" si="17"/>
        <v>0.46512820512820513</v>
      </c>
      <c r="K43" s="7">
        <v>78</v>
      </c>
      <c r="L43" s="7">
        <v>39</v>
      </c>
      <c r="M43" s="98">
        <f t="shared" si="18"/>
        <v>0.5</v>
      </c>
      <c r="N43" s="7">
        <v>78</v>
      </c>
      <c r="O43" s="8">
        <v>39</v>
      </c>
      <c r="P43" s="7">
        <v>39</v>
      </c>
      <c r="Q43" s="7">
        <v>78</v>
      </c>
      <c r="R43" s="7">
        <v>117</v>
      </c>
    </row>
    <row r="44" spans="2:18" ht="15.75" customHeight="1" x14ac:dyDescent="0.45">
      <c r="B44" s="99">
        <v>43009</v>
      </c>
      <c r="C44" s="100">
        <f t="shared" si="14"/>
        <v>5250000</v>
      </c>
      <c r="D44" s="101">
        <f t="shared" si="15"/>
        <v>13125</v>
      </c>
      <c r="E44" s="102">
        <v>400</v>
      </c>
      <c r="F44" s="102">
        <v>320</v>
      </c>
      <c r="G44" s="103">
        <f t="shared" si="16"/>
        <v>0.8</v>
      </c>
      <c r="H44" s="102">
        <v>200</v>
      </c>
      <c r="I44" s="102">
        <v>93</v>
      </c>
      <c r="J44" s="103">
        <f t="shared" si="17"/>
        <v>0.46500000000000002</v>
      </c>
      <c r="K44" s="102">
        <v>80</v>
      </c>
      <c r="L44" s="102">
        <v>40</v>
      </c>
      <c r="M44" s="103">
        <f t="shared" si="18"/>
        <v>0.5</v>
      </c>
      <c r="N44" s="102">
        <v>80</v>
      </c>
      <c r="O44" s="108">
        <v>40</v>
      </c>
      <c r="P44" s="102">
        <v>40</v>
      </c>
      <c r="Q44" s="102">
        <v>80</v>
      </c>
      <c r="R44" s="102">
        <v>120</v>
      </c>
    </row>
    <row r="45" spans="2:18" ht="15.75" customHeight="1" x14ac:dyDescent="0.45">
      <c r="B45" s="95">
        <v>43016</v>
      </c>
      <c r="C45" s="96">
        <f t="shared" si="14"/>
        <v>5381000</v>
      </c>
      <c r="D45" s="97">
        <f t="shared" si="15"/>
        <v>13124.390243902439</v>
      </c>
      <c r="E45" s="7">
        <v>410</v>
      </c>
      <c r="F45" s="7">
        <v>328</v>
      </c>
      <c r="G45" s="98">
        <f t="shared" si="16"/>
        <v>0.8</v>
      </c>
      <c r="H45" s="7">
        <v>205</v>
      </c>
      <c r="I45" s="7">
        <v>95.3</v>
      </c>
      <c r="J45" s="98">
        <f t="shared" si="17"/>
        <v>0.46487804878048777</v>
      </c>
      <c r="K45" s="7">
        <v>82</v>
      </c>
      <c r="L45" s="7">
        <v>41</v>
      </c>
      <c r="M45" s="98">
        <f t="shared" si="18"/>
        <v>0.5</v>
      </c>
      <c r="N45" s="7">
        <v>82</v>
      </c>
      <c r="O45" s="8">
        <v>41</v>
      </c>
      <c r="P45" s="7">
        <v>41</v>
      </c>
      <c r="Q45" s="7">
        <v>82</v>
      </c>
      <c r="R45" s="7">
        <v>123</v>
      </c>
    </row>
    <row r="46" spans="2:18" ht="15.75" customHeight="1" x14ac:dyDescent="0.45">
      <c r="B46" s="99">
        <v>43023</v>
      </c>
      <c r="C46" s="100">
        <f t="shared" si="14"/>
        <v>5512000</v>
      </c>
      <c r="D46" s="101">
        <f t="shared" si="15"/>
        <v>13123.809523809523</v>
      </c>
      <c r="E46" s="102">
        <v>420</v>
      </c>
      <c r="F46" s="102">
        <v>336</v>
      </c>
      <c r="G46" s="103">
        <f t="shared" si="16"/>
        <v>0.8</v>
      </c>
      <c r="H46" s="102">
        <v>210</v>
      </c>
      <c r="I46" s="102">
        <v>97.6</v>
      </c>
      <c r="J46" s="103">
        <f t="shared" si="17"/>
        <v>0.46476190476190471</v>
      </c>
      <c r="K46" s="102">
        <v>84</v>
      </c>
      <c r="L46" s="102">
        <v>42</v>
      </c>
      <c r="M46" s="103">
        <f t="shared" si="18"/>
        <v>0.5</v>
      </c>
      <c r="N46" s="102">
        <v>84</v>
      </c>
      <c r="O46" s="108">
        <v>42</v>
      </c>
      <c r="P46" s="102">
        <v>42</v>
      </c>
      <c r="Q46" s="102">
        <v>84</v>
      </c>
      <c r="R46" s="102">
        <v>126</v>
      </c>
    </row>
    <row r="47" spans="2:18" ht="15.75" customHeight="1" x14ac:dyDescent="0.45">
      <c r="B47" s="95">
        <v>43030</v>
      </c>
      <c r="C47" s="96">
        <f t="shared" si="14"/>
        <v>5643000</v>
      </c>
      <c r="D47" s="97">
        <f t="shared" si="15"/>
        <v>13123.255813953489</v>
      </c>
      <c r="E47" s="7">
        <v>430</v>
      </c>
      <c r="F47" s="7">
        <v>344</v>
      </c>
      <c r="G47" s="98">
        <f t="shared" si="16"/>
        <v>0.8</v>
      </c>
      <c r="H47" s="7">
        <v>215</v>
      </c>
      <c r="I47" s="7">
        <v>99.9</v>
      </c>
      <c r="J47" s="98">
        <f t="shared" si="17"/>
        <v>0.46465116279069768</v>
      </c>
      <c r="K47" s="7">
        <v>86</v>
      </c>
      <c r="L47" s="7">
        <v>43</v>
      </c>
      <c r="M47" s="98">
        <f t="shared" si="18"/>
        <v>0.5</v>
      </c>
      <c r="N47" s="7">
        <v>86</v>
      </c>
      <c r="O47" s="8">
        <v>43</v>
      </c>
      <c r="P47" s="7">
        <v>43</v>
      </c>
      <c r="Q47" s="7">
        <v>86</v>
      </c>
      <c r="R47" s="7">
        <v>129</v>
      </c>
    </row>
    <row r="48" spans="2:18" ht="15.75" customHeight="1" x14ac:dyDescent="0.45">
      <c r="B48" s="99">
        <v>43037</v>
      </c>
      <c r="C48" s="100">
        <f t="shared" si="14"/>
        <v>5774000</v>
      </c>
      <c r="D48" s="101">
        <f t="shared" si="15"/>
        <v>13122.727272727272</v>
      </c>
      <c r="E48" s="102">
        <v>440</v>
      </c>
      <c r="F48" s="102">
        <v>352</v>
      </c>
      <c r="G48" s="103">
        <f t="shared" si="16"/>
        <v>0.8</v>
      </c>
      <c r="H48" s="102">
        <v>220</v>
      </c>
      <c r="I48" s="102">
        <v>102.2</v>
      </c>
      <c r="J48" s="103">
        <f t="shared" si="17"/>
        <v>0.46454545454545454</v>
      </c>
      <c r="K48" s="102">
        <v>88</v>
      </c>
      <c r="L48" s="102">
        <v>44</v>
      </c>
      <c r="M48" s="103">
        <f t="shared" si="18"/>
        <v>0.5</v>
      </c>
      <c r="N48" s="102">
        <v>88</v>
      </c>
      <c r="O48" s="108">
        <v>44</v>
      </c>
      <c r="P48" s="102">
        <v>44</v>
      </c>
      <c r="Q48" s="102">
        <v>88</v>
      </c>
      <c r="R48" s="102">
        <v>132</v>
      </c>
    </row>
    <row r="49" spans="2:18" ht="15.75" customHeight="1" x14ac:dyDescent="0.45">
      <c r="B49" s="95">
        <v>43044</v>
      </c>
      <c r="C49" s="96">
        <f t="shared" si="14"/>
        <v>5905000</v>
      </c>
      <c r="D49" s="97">
        <f t="shared" si="15"/>
        <v>13122.222222222223</v>
      </c>
      <c r="E49" s="7">
        <v>450</v>
      </c>
      <c r="F49" s="7">
        <v>360</v>
      </c>
      <c r="G49" s="98">
        <f t="shared" si="16"/>
        <v>0.8</v>
      </c>
      <c r="H49" s="7">
        <v>225</v>
      </c>
      <c r="I49" s="7">
        <v>104.5</v>
      </c>
      <c r="J49" s="98">
        <f t="shared" si="17"/>
        <v>0.46444444444444444</v>
      </c>
      <c r="K49" s="7">
        <v>90</v>
      </c>
      <c r="L49" s="7">
        <v>45</v>
      </c>
      <c r="M49" s="98">
        <f t="shared" si="18"/>
        <v>0.5</v>
      </c>
      <c r="N49" s="7">
        <v>90</v>
      </c>
      <c r="O49" s="8">
        <v>45</v>
      </c>
      <c r="P49" s="7">
        <v>45</v>
      </c>
      <c r="Q49" s="7">
        <v>90</v>
      </c>
      <c r="R49" s="7">
        <v>135</v>
      </c>
    </row>
    <row r="50" spans="2:18" ht="15.75" customHeight="1" x14ac:dyDescent="0.45">
      <c r="B50" s="99">
        <v>43051</v>
      </c>
      <c r="C50" s="100">
        <f t="shared" si="14"/>
        <v>6036000</v>
      </c>
      <c r="D50" s="101">
        <f t="shared" si="15"/>
        <v>13121.739130434782</v>
      </c>
      <c r="E50" s="102">
        <v>460</v>
      </c>
      <c r="F50" s="102">
        <v>368</v>
      </c>
      <c r="G50" s="103">
        <f t="shared" si="16"/>
        <v>0.8</v>
      </c>
      <c r="H50" s="102">
        <v>230</v>
      </c>
      <c r="I50" s="102">
        <v>106.8</v>
      </c>
      <c r="J50" s="103">
        <f t="shared" si="17"/>
        <v>0.46434782608695652</v>
      </c>
      <c r="K50" s="102">
        <v>92</v>
      </c>
      <c r="L50" s="102">
        <v>46</v>
      </c>
      <c r="M50" s="103">
        <f t="shared" si="18"/>
        <v>0.5</v>
      </c>
      <c r="N50" s="102">
        <v>92</v>
      </c>
      <c r="O50" s="108">
        <v>46</v>
      </c>
      <c r="P50" s="102">
        <v>46</v>
      </c>
      <c r="Q50" s="102">
        <v>92</v>
      </c>
      <c r="R50" s="102">
        <v>138</v>
      </c>
    </row>
    <row r="51" spans="2:18" ht="15.75" customHeight="1" x14ac:dyDescent="0.45">
      <c r="B51" s="95">
        <v>43058</v>
      </c>
      <c r="C51" s="96">
        <f t="shared" si="14"/>
        <v>6167000</v>
      </c>
      <c r="D51" s="97">
        <f t="shared" si="15"/>
        <v>13121.276595744681</v>
      </c>
      <c r="E51" s="7">
        <v>470</v>
      </c>
      <c r="F51" s="7">
        <v>376</v>
      </c>
      <c r="G51" s="98">
        <f t="shared" si="16"/>
        <v>0.8</v>
      </c>
      <c r="H51" s="7">
        <v>235</v>
      </c>
      <c r="I51" s="7">
        <v>109.1</v>
      </c>
      <c r="J51" s="98">
        <f t="shared" si="17"/>
        <v>0.46425531914893614</v>
      </c>
      <c r="K51" s="7">
        <v>94</v>
      </c>
      <c r="L51" s="7">
        <v>47</v>
      </c>
      <c r="M51" s="98">
        <f t="shared" si="18"/>
        <v>0.5</v>
      </c>
      <c r="N51" s="7">
        <v>94</v>
      </c>
      <c r="O51" s="8">
        <v>47</v>
      </c>
      <c r="P51" s="7">
        <v>47</v>
      </c>
      <c r="Q51" s="7">
        <v>94</v>
      </c>
      <c r="R51" s="7">
        <v>141</v>
      </c>
    </row>
    <row r="52" spans="2:18" ht="15.75" customHeight="1" x14ac:dyDescent="0.45">
      <c r="B52" s="99">
        <v>43065</v>
      </c>
      <c r="C52" s="100">
        <f t="shared" si="14"/>
        <v>6298000</v>
      </c>
      <c r="D52" s="101">
        <f t="shared" si="15"/>
        <v>13120.833333333334</v>
      </c>
      <c r="E52" s="102">
        <v>480</v>
      </c>
      <c r="F52" s="102">
        <v>384</v>
      </c>
      <c r="G52" s="103">
        <f t="shared" si="16"/>
        <v>0.8</v>
      </c>
      <c r="H52" s="102">
        <v>240</v>
      </c>
      <c r="I52" s="102">
        <v>111.4</v>
      </c>
      <c r="J52" s="103">
        <f t="shared" si="17"/>
        <v>0.46416666666666667</v>
      </c>
      <c r="K52" s="102">
        <v>96</v>
      </c>
      <c r="L52" s="102">
        <v>48</v>
      </c>
      <c r="M52" s="103">
        <f t="shared" si="18"/>
        <v>0.5</v>
      </c>
      <c r="N52" s="102">
        <v>96</v>
      </c>
      <c r="O52" s="108">
        <v>48</v>
      </c>
      <c r="P52" s="102">
        <v>48</v>
      </c>
      <c r="Q52" s="102">
        <v>96</v>
      </c>
      <c r="R52" s="102">
        <v>144</v>
      </c>
    </row>
    <row r="53" spans="2:18" ht="15.75" customHeight="1" x14ac:dyDescent="0.45">
      <c r="B53" s="95">
        <v>43072</v>
      </c>
      <c r="C53" s="96">
        <f t="shared" si="14"/>
        <v>6429000</v>
      </c>
      <c r="D53" s="97">
        <f t="shared" si="15"/>
        <v>13120.408163265307</v>
      </c>
      <c r="E53" s="7">
        <v>490</v>
      </c>
      <c r="F53" s="7">
        <v>392</v>
      </c>
      <c r="G53" s="98">
        <f t="shared" si="16"/>
        <v>0.8</v>
      </c>
      <c r="H53" s="7">
        <v>245</v>
      </c>
      <c r="I53" s="7">
        <v>113.7</v>
      </c>
      <c r="J53" s="98">
        <f t="shared" si="17"/>
        <v>0.46408163265306124</v>
      </c>
      <c r="K53" s="7">
        <v>98</v>
      </c>
      <c r="L53" s="7">
        <v>49</v>
      </c>
      <c r="M53" s="98">
        <f t="shared" si="18"/>
        <v>0.5</v>
      </c>
      <c r="N53" s="7">
        <v>98</v>
      </c>
      <c r="O53" s="8">
        <v>49</v>
      </c>
      <c r="P53" s="7">
        <v>49</v>
      </c>
      <c r="Q53" s="7">
        <v>98</v>
      </c>
      <c r="R53" s="7">
        <v>147</v>
      </c>
    </row>
    <row r="54" spans="2:18" ht="15.75" customHeight="1" x14ac:dyDescent="0.45">
      <c r="B54" s="99">
        <v>43079</v>
      </c>
      <c r="C54" s="100">
        <f t="shared" si="14"/>
        <v>6560000</v>
      </c>
      <c r="D54" s="101">
        <f t="shared" si="15"/>
        <v>13120</v>
      </c>
      <c r="E54" s="102">
        <v>500</v>
      </c>
      <c r="F54" s="102">
        <v>400</v>
      </c>
      <c r="G54" s="103">
        <f t="shared" si="16"/>
        <v>0.8</v>
      </c>
      <c r="H54" s="102">
        <v>250</v>
      </c>
      <c r="I54" s="102">
        <v>116</v>
      </c>
      <c r="J54" s="103">
        <f t="shared" si="17"/>
        <v>0.46400000000000002</v>
      </c>
      <c r="K54" s="102">
        <v>100</v>
      </c>
      <c r="L54" s="102">
        <v>50</v>
      </c>
      <c r="M54" s="103">
        <f t="shared" si="18"/>
        <v>0.5</v>
      </c>
      <c r="N54" s="102">
        <v>100</v>
      </c>
      <c r="O54" s="108">
        <v>50</v>
      </c>
      <c r="P54" s="102">
        <v>50</v>
      </c>
      <c r="Q54" s="102">
        <v>100</v>
      </c>
      <c r="R54" s="102">
        <v>150</v>
      </c>
    </row>
    <row r="55" spans="2:18" ht="15.75" customHeight="1" x14ac:dyDescent="0.45">
      <c r="B55" s="95">
        <v>43086</v>
      </c>
      <c r="C55" s="96">
        <f t="shared" si="14"/>
        <v>6691000</v>
      </c>
      <c r="D55" s="97">
        <f t="shared" si="15"/>
        <v>13119.607843137255</v>
      </c>
      <c r="E55" s="7">
        <v>510</v>
      </c>
      <c r="F55" s="7">
        <v>408</v>
      </c>
      <c r="G55" s="98">
        <f t="shared" si="16"/>
        <v>0.8</v>
      </c>
      <c r="H55" s="7">
        <v>255</v>
      </c>
      <c r="I55" s="7">
        <v>118.3</v>
      </c>
      <c r="J55" s="98">
        <f t="shared" si="17"/>
        <v>0.46392156862745099</v>
      </c>
      <c r="K55" s="7">
        <v>102</v>
      </c>
      <c r="L55" s="7">
        <v>51</v>
      </c>
      <c r="M55" s="98">
        <f t="shared" si="18"/>
        <v>0.5</v>
      </c>
      <c r="N55" s="7">
        <v>102</v>
      </c>
      <c r="O55" s="8">
        <v>51</v>
      </c>
      <c r="P55" s="7">
        <v>51</v>
      </c>
      <c r="Q55" s="7">
        <v>102</v>
      </c>
      <c r="R55" s="7">
        <v>153</v>
      </c>
    </row>
    <row r="56" spans="2:18" ht="15.75" customHeight="1" x14ac:dyDescent="0.45">
      <c r="B56" s="99">
        <v>43093</v>
      </c>
      <c r="C56" s="100">
        <f t="shared" si="14"/>
        <v>6822000</v>
      </c>
      <c r="D56" s="101">
        <f t="shared" si="15"/>
        <v>13119.23076923077</v>
      </c>
      <c r="E56" s="102">
        <v>520</v>
      </c>
      <c r="F56" s="102">
        <v>416</v>
      </c>
      <c r="G56" s="103">
        <f t="shared" si="16"/>
        <v>0.8</v>
      </c>
      <c r="H56" s="102">
        <v>260</v>
      </c>
      <c r="I56" s="102">
        <v>120.6</v>
      </c>
      <c r="J56" s="103">
        <f t="shared" si="17"/>
        <v>0.4638461538461538</v>
      </c>
      <c r="K56" s="102">
        <v>104</v>
      </c>
      <c r="L56" s="102">
        <v>52</v>
      </c>
      <c r="M56" s="103">
        <f t="shared" si="18"/>
        <v>0.5</v>
      </c>
      <c r="N56" s="102">
        <v>104</v>
      </c>
      <c r="O56" s="108">
        <v>52</v>
      </c>
      <c r="P56" s="102">
        <v>52</v>
      </c>
      <c r="Q56" s="102">
        <v>104</v>
      </c>
      <c r="R56" s="102">
        <v>156</v>
      </c>
    </row>
    <row r="57" spans="2:18" ht="15.75" customHeight="1" x14ac:dyDescent="0.45">
      <c r="B57" s="95">
        <v>43100</v>
      </c>
      <c r="C57" s="96">
        <f t="shared" si="14"/>
        <v>6953000</v>
      </c>
      <c r="D57" s="97">
        <f t="shared" si="15"/>
        <v>13118.867924528302</v>
      </c>
      <c r="E57" s="7">
        <v>530</v>
      </c>
      <c r="F57" s="7">
        <v>424</v>
      </c>
      <c r="G57" s="98">
        <f t="shared" si="16"/>
        <v>0.8</v>
      </c>
      <c r="H57" s="7">
        <v>265</v>
      </c>
      <c r="I57" s="7">
        <v>122.9</v>
      </c>
      <c r="J57" s="98">
        <f t="shared" si="17"/>
        <v>0.4637735849056604</v>
      </c>
      <c r="K57" s="7">
        <v>106</v>
      </c>
      <c r="L57" s="7">
        <v>53</v>
      </c>
      <c r="M57" s="98">
        <f t="shared" si="18"/>
        <v>0.5</v>
      </c>
      <c r="N57" s="7">
        <v>106</v>
      </c>
      <c r="O57" s="8">
        <v>53</v>
      </c>
      <c r="P57" s="7">
        <v>53</v>
      </c>
      <c r="Q57" s="7">
        <v>106</v>
      </c>
      <c r="R57" s="7">
        <v>159</v>
      </c>
    </row>
    <row r="59" spans="2:18" ht="15.75" customHeight="1" x14ac:dyDescent="0.45">
      <c r="E59" s="171" t="s">
        <v>200</v>
      </c>
      <c r="F59" s="171"/>
    </row>
    <row r="60" spans="2:18" ht="15.75" customHeight="1" x14ac:dyDescent="0.45">
      <c r="E60" s="104" t="s">
        <v>201</v>
      </c>
      <c r="F60" s="105">
        <v>1000</v>
      </c>
    </row>
    <row r="61" spans="2:18" ht="15.75" customHeight="1" x14ac:dyDescent="0.45">
      <c r="E61" s="106" t="s">
        <v>202</v>
      </c>
      <c r="F61" s="105">
        <v>10000</v>
      </c>
    </row>
    <row r="62" spans="2:18" ht="15.75" customHeight="1" x14ac:dyDescent="0.45">
      <c r="E62" s="106" t="s">
        <v>203</v>
      </c>
      <c r="F62" s="105">
        <v>100000</v>
      </c>
    </row>
  </sheetData>
  <mergeCells count="2">
    <mergeCell ref="B1:R1"/>
    <mergeCell ref="E59:F59"/>
  </mergeCells>
  <phoneticPr fontId="19"/>
  <pageMargins left="0.75" right="0.75" top="1" bottom="1" header="0.51180555555555596" footer="0.5118055555555559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"/>
  <sheetViews>
    <sheetView zoomScale="175" zoomScaleNormal="175" workbookViewId="0">
      <selection activeCell="F17" sqref="F17"/>
    </sheetView>
  </sheetViews>
  <sheetFormatPr defaultColWidth="14.44140625" defaultRowHeight="15.75" customHeight="1" x14ac:dyDescent="0.25"/>
  <cols>
    <col min="1" max="1" width="0.88671875" customWidth="1"/>
    <col min="2" max="2" width="15.88671875" customWidth="1"/>
    <col min="3" max="3" width="12.109375" customWidth="1"/>
    <col min="4" max="4" width="8.33203125" customWidth="1"/>
    <col min="5" max="5" width="7.77734375" customWidth="1"/>
  </cols>
  <sheetData>
    <row r="1" spans="1:5" ht="26.4" x14ac:dyDescent="0.25">
      <c r="B1" s="172" t="s">
        <v>205</v>
      </c>
      <c r="C1" s="173"/>
      <c r="D1" s="173"/>
      <c r="E1" s="173"/>
    </row>
    <row r="2" spans="1:5" ht="16.2" x14ac:dyDescent="0.25">
      <c r="B2" s="74" t="s">
        <v>150</v>
      </c>
      <c r="C2" s="2" t="s">
        <v>206</v>
      </c>
      <c r="D2" s="2" t="s">
        <v>207</v>
      </c>
      <c r="E2" s="2" t="s">
        <v>208</v>
      </c>
    </row>
    <row r="3" spans="1:5" ht="16.2" x14ac:dyDescent="0.25">
      <c r="B3" s="75" t="s">
        <v>154</v>
      </c>
      <c r="C3" s="4">
        <f>SUM(C4:C15)</f>
        <v>15300</v>
      </c>
      <c r="D3" s="4">
        <f>SUM(D4:D15)</f>
        <v>1860</v>
      </c>
      <c r="E3" s="4">
        <f>SUM(E4:E15)</f>
        <v>1260</v>
      </c>
    </row>
    <row r="4" spans="1:5" ht="16.2" x14ac:dyDescent="0.45">
      <c r="A4" s="65"/>
      <c r="B4" s="76">
        <v>42736</v>
      </c>
      <c r="C4" s="77">
        <v>1000</v>
      </c>
      <c r="D4" s="77">
        <v>100</v>
      </c>
      <c r="E4" s="77">
        <v>50</v>
      </c>
    </row>
    <row r="5" spans="1:5" ht="16.2" x14ac:dyDescent="0.45">
      <c r="A5" s="65"/>
      <c r="B5" s="78">
        <v>42767</v>
      </c>
      <c r="C5" s="79">
        <f>C4+D4-E4</f>
        <v>1050</v>
      </c>
      <c r="D5" s="80">
        <v>110</v>
      </c>
      <c r="E5" s="80">
        <v>60</v>
      </c>
    </row>
    <row r="6" spans="1:5" ht="16.2" x14ac:dyDescent="0.45">
      <c r="B6" s="76">
        <v>42795</v>
      </c>
      <c r="C6" s="81">
        <f>C5+D5-E5</f>
        <v>1100</v>
      </c>
      <c r="D6" s="77">
        <v>120</v>
      </c>
      <c r="E6" s="77">
        <v>70</v>
      </c>
    </row>
    <row r="7" spans="1:5" ht="16.2" x14ac:dyDescent="0.45">
      <c r="B7" s="78">
        <v>42826</v>
      </c>
      <c r="C7" s="82">
        <f t="shared" ref="C7:C15" si="0">C6+D6-E6</f>
        <v>1150</v>
      </c>
      <c r="D7" s="83">
        <v>130</v>
      </c>
      <c r="E7" s="83">
        <v>80</v>
      </c>
    </row>
    <row r="8" spans="1:5" ht="16.2" x14ac:dyDescent="0.45">
      <c r="B8" s="76">
        <v>42856</v>
      </c>
      <c r="C8" s="81">
        <f t="shared" si="0"/>
        <v>1200</v>
      </c>
      <c r="D8" s="77">
        <v>140</v>
      </c>
      <c r="E8" s="77">
        <v>90</v>
      </c>
    </row>
    <row r="9" spans="1:5" ht="16.2" x14ac:dyDescent="0.45">
      <c r="B9" s="78">
        <v>42887</v>
      </c>
      <c r="C9" s="82">
        <f t="shared" si="0"/>
        <v>1250</v>
      </c>
      <c r="D9" s="83">
        <v>150</v>
      </c>
      <c r="E9" s="83">
        <v>100</v>
      </c>
    </row>
    <row r="10" spans="1:5" ht="16.2" x14ac:dyDescent="0.45">
      <c r="B10" s="76">
        <v>42917</v>
      </c>
      <c r="C10" s="81">
        <f t="shared" si="0"/>
        <v>1300</v>
      </c>
      <c r="D10" s="77">
        <v>160</v>
      </c>
      <c r="E10" s="77">
        <v>110</v>
      </c>
    </row>
    <row r="11" spans="1:5" ht="16.2" x14ac:dyDescent="0.45">
      <c r="B11" s="78">
        <v>42948</v>
      </c>
      <c r="C11" s="82">
        <f t="shared" si="0"/>
        <v>1350</v>
      </c>
      <c r="D11" s="83">
        <v>170</v>
      </c>
      <c r="E11" s="83">
        <v>120</v>
      </c>
    </row>
    <row r="12" spans="1:5" ht="16.2" x14ac:dyDescent="0.45">
      <c r="B12" s="76">
        <v>42979</v>
      </c>
      <c r="C12" s="81">
        <f t="shared" si="0"/>
        <v>1400</v>
      </c>
      <c r="D12" s="77">
        <v>180</v>
      </c>
      <c r="E12" s="77">
        <v>130</v>
      </c>
    </row>
    <row r="13" spans="1:5" ht="16.2" x14ac:dyDescent="0.45">
      <c r="B13" s="78">
        <v>43009</v>
      </c>
      <c r="C13" s="82">
        <f t="shared" si="0"/>
        <v>1450</v>
      </c>
      <c r="D13" s="83">
        <v>190</v>
      </c>
      <c r="E13" s="83">
        <v>140</v>
      </c>
    </row>
    <row r="14" spans="1:5" ht="16.2" x14ac:dyDescent="0.45">
      <c r="B14" s="76">
        <v>43040</v>
      </c>
      <c r="C14" s="81">
        <f t="shared" si="0"/>
        <v>1500</v>
      </c>
      <c r="D14" s="77">
        <v>200</v>
      </c>
      <c r="E14" s="77">
        <v>150</v>
      </c>
    </row>
    <row r="15" spans="1:5" ht="16.2" x14ac:dyDescent="0.45">
      <c r="B15" s="78">
        <v>43070</v>
      </c>
      <c r="C15" s="79">
        <f t="shared" si="0"/>
        <v>1550</v>
      </c>
      <c r="D15" s="80">
        <v>210</v>
      </c>
      <c r="E15" s="80">
        <v>160</v>
      </c>
    </row>
  </sheetData>
  <mergeCells count="1">
    <mergeCell ref="B1:E1"/>
  </mergeCells>
  <phoneticPr fontId="19"/>
  <pageMargins left="0.75" right="0.75" top="1" bottom="1" header="0.51180555555555596" footer="0.5118055555555559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2"/>
  <sheetViews>
    <sheetView zoomScale="85" zoomScaleNormal="85" workbookViewId="0">
      <selection activeCell="S12" sqref="S12"/>
    </sheetView>
  </sheetViews>
  <sheetFormatPr defaultColWidth="14.44140625" defaultRowHeight="15.75" customHeight="1" x14ac:dyDescent="0.25"/>
  <cols>
    <col min="1" max="1" width="0.88671875" customWidth="1"/>
    <col min="2" max="2" width="16.109375" customWidth="1"/>
    <col min="3" max="3" width="17.77734375" customWidth="1"/>
    <col min="4" max="4" width="15.88671875" customWidth="1"/>
    <col min="5" max="5" width="15" customWidth="1"/>
    <col min="6" max="7" width="8" customWidth="1"/>
    <col min="8" max="14" width="7.77734375" customWidth="1"/>
    <col min="15" max="16" width="9.109375" customWidth="1"/>
  </cols>
  <sheetData>
    <row r="1" spans="1:18" ht="37.799999999999997" x14ac:dyDescent="0.45">
      <c r="B1" s="162" t="s">
        <v>209</v>
      </c>
      <c r="C1" s="169"/>
      <c r="D1" s="169"/>
      <c r="E1" s="169"/>
      <c r="F1" s="56"/>
      <c r="H1" s="56"/>
      <c r="I1" s="56"/>
      <c r="J1" s="56"/>
      <c r="K1" s="56"/>
      <c r="L1" s="56"/>
      <c r="M1" s="56"/>
      <c r="Q1" s="70" t="s">
        <v>210</v>
      </c>
    </row>
    <row r="2" spans="1:18" ht="19.2" x14ac:dyDescent="0.45">
      <c r="B2" s="57" t="s">
        <v>150</v>
      </c>
      <c r="C2" s="58" t="s">
        <v>211</v>
      </c>
      <c r="D2" s="58" t="s">
        <v>212</v>
      </c>
      <c r="E2" s="58" t="s">
        <v>213</v>
      </c>
      <c r="F2" s="56"/>
      <c r="H2" s="56"/>
      <c r="I2" s="56"/>
      <c r="J2" s="56"/>
      <c r="K2" s="56"/>
      <c r="L2" s="56"/>
      <c r="M2" s="56"/>
      <c r="N2" s="56"/>
      <c r="O2" s="56"/>
      <c r="P2" s="56"/>
      <c r="Q2" s="71">
        <v>5000</v>
      </c>
    </row>
    <row r="3" spans="1:18" ht="32.4" x14ac:dyDescent="0.45">
      <c r="B3" s="59" t="s">
        <v>214</v>
      </c>
      <c r="C3" s="60">
        <f>AVERAGE(D7:D42)</f>
        <v>35686.95435739313</v>
      </c>
      <c r="D3" s="61">
        <f>1/E3</f>
        <v>6.5842280935465753</v>
      </c>
      <c r="E3" s="62">
        <f>AVERAGE(P9,P12,P15,P18,P21,P24,P27,P30,P33,P36,P39,P42)</f>
        <v>0.15187809197863814</v>
      </c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8" ht="15.75" customHeight="1" x14ac:dyDescent="0.45"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8" ht="37.799999999999997" x14ac:dyDescent="0.25">
      <c r="B5" s="162" t="s">
        <v>215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</row>
    <row r="6" spans="1:18" ht="32.4" x14ac:dyDescent="0.25">
      <c r="B6" s="1" t="s">
        <v>150</v>
      </c>
      <c r="C6" s="2" t="s">
        <v>216</v>
      </c>
      <c r="D6" s="13" t="s">
        <v>217</v>
      </c>
      <c r="E6" s="2" t="s">
        <v>218</v>
      </c>
      <c r="F6" s="2" t="s">
        <v>219</v>
      </c>
      <c r="G6" s="2" t="s">
        <v>220</v>
      </c>
      <c r="H6" s="2" t="s">
        <v>221</v>
      </c>
      <c r="I6" s="2" t="s">
        <v>222</v>
      </c>
      <c r="J6" s="2" t="s">
        <v>223</v>
      </c>
      <c r="K6" s="2" t="s">
        <v>224</v>
      </c>
      <c r="L6" s="2" t="s">
        <v>225</v>
      </c>
      <c r="M6" s="2" t="s">
        <v>226</v>
      </c>
      <c r="N6" s="2" t="s">
        <v>227</v>
      </c>
      <c r="O6" s="2" t="s">
        <v>228</v>
      </c>
      <c r="P6" s="2" t="s">
        <v>229</v>
      </c>
      <c r="Q6" s="72"/>
      <c r="R6" s="72"/>
    </row>
    <row r="7" spans="1:18" ht="16.2" x14ac:dyDescent="0.45">
      <c r="A7" s="174"/>
      <c r="B7" s="182">
        <v>42736</v>
      </c>
      <c r="C7" s="176">
        <v>1</v>
      </c>
      <c r="D7" s="186">
        <f>((E7*$Q$2)+(F7*$Q$2)+(G7*$Q$2)+(H7*$Q$2)+(I7*$Q$2)+(J7*$Q$2)+(K7*$Q$2)+(L7*$Q$2)+(M7*$Q$2)+(N7*$Q$2)+(O7*$Q$2)+(P7*$Q$2))/E7</f>
        <v>36900</v>
      </c>
      <c r="E7" s="63">
        <v>100</v>
      </c>
      <c r="F7" s="63">
        <v>93</v>
      </c>
      <c r="G7" s="63">
        <v>86</v>
      </c>
      <c r="H7" s="63">
        <v>79</v>
      </c>
      <c r="I7" s="63">
        <v>72</v>
      </c>
      <c r="J7" s="63">
        <v>65</v>
      </c>
      <c r="K7" s="63">
        <v>58</v>
      </c>
      <c r="L7" s="63">
        <v>51</v>
      </c>
      <c r="M7" s="63">
        <v>44</v>
      </c>
      <c r="N7" s="63">
        <v>37</v>
      </c>
      <c r="O7" s="63">
        <v>30</v>
      </c>
      <c r="P7" s="63">
        <v>23</v>
      </c>
      <c r="Q7" s="73" t="s">
        <v>230</v>
      </c>
      <c r="R7" s="72"/>
    </row>
    <row r="8" spans="1:18" ht="16.2" x14ac:dyDescent="0.45">
      <c r="A8" s="174"/>
      <c r="B8" s="182"/>
      <c r="C8" s="176"/>
      <c r="D8" s="186"/>
      <c r="E8" s="64">
        <f>E7/$E7</f>
        <v>1</v>
      </c>
      <c r="F8" s="64">
        <f t="shared" ref="F8:P8" si="0">F7/$E7</f>
        <v>0.93</v>
      </c>
      <c r="G8" s="64">
        <f t="shared" si="0"/>
        <v>0.86</v>
      </c>
      <c r="H8" s="64">
        <f t="shared" si="0"/>
        <v>0.79</v>
      </c>
      <c r="I8" s="64">
        <f t="shared" si="0"/>
        <v>0.72</v>
      </c>
      <c r="J8" s="64">
        <f t="shared" si="0"/>
        <v>0.65</v>
      </c>
      <c r="K8" s="64">
        <f t="shared" si="0"/>
        <v>0.57999999999999996</v>
      </c>
      <c r="L8" s="64">
        <f t="shared" si="0"/>
        <v>0.51</v>
      </c>
      <c r="M8" s="64">
        <f t="shared" si="0"/>
        <v>0.44</v>
      </c>
      <c r="N8" s="64">
        <f t="shared" si="0"/>
        <v>0.37</v>
      </c>
      <c r="O8" s="64">
        <f t="shared" si="0"/>
        <v>0.3</v>
      </c>
      <c r="P8" s="64">
        <f t="shared" si="0"/>
        <v>0.23</v>
      </c>
      <c r="Q8" s="73" t="s">
        <v>231</v>
      </c>
      <c r="R8" s="72"/>
    </row>
    <row r="9" spans="1:18" ht="16.2" x14ac:dyDescent="0.45">
      <c r="A9" s="175"/>
      <c r="B9" s="183"/>
      <c r="C9" s="177"/>
      <c r="D9" s="187"/>
      <c r="E9" s="64"/>
      <c r="F9" s="64">
        <f>(E7-F7)/E7</f>
        <v>7.0000000000000007E-2</v>
      </c>
      <c r="G9" s="64">
        <f>(F7-G7)/F7</f>
        <v>7.5268817204301078E-2</v>
      </c>
      <c r="H9" s="64">
        <f t="shared" ref="H9:P9" si="1">(G7-H7)/G7</f>
        <v>8.1395348837209308E-2</v>
      </c>
      <c r="I9" s="64">
        <f t="shared" si="1"/>
        <v>8.8607594936708861E-2</v>
      </c>
      <c r="J9" s="64">
        <f t="shared" si="1"/>
        <v>9.7222222222222224E-2</v>
      </c>
      <c r="K9" s="64">
        <f t="shared" si="1"/>
        <v>0.1076923076923077</v>
      </c>
      <c r="L9" s="64">
        <f t="shared" si="1"/>
        <v>0.1206896551724138</v>
      </c>
      <c r="M9" s="64">
        <f t="shared" si="1"/>
        <v>0.13725490196078433</v>
      </c>
      <c r="N9" s="64">
        <f t="shared" si="1"/>
        <v>0.15909090909090909</v>
      </c>
      <c r="O9" s="64">
        <f t="shared" si="1"/>
        <v>0.1891891891891892</v>
      </c>
      <c r="P9" s="64">
        <f t="shared" si="1"/>
        <v>0.23333333333333334</v>
      </c>
      <c r="Q9" s="73" t="s">
        <v>232</v>
      </c>
      <c r="R9" s="72"/>
    </row>
    <row r="10" spans="1:18" ht="16.2" x14ac:dyDescent="0.45">
      <c r="A10" s="174"/>
      <c r="B10" s="184">
        <v>42767</v>
      </c>
      <c r="C10" s="178">
        <v>2</v>
      </c>
      <c r="D10" s="188">
        <f>((E10*$Q$2)+(F10*$Q$2)+(G10*$Q$2)+(H10*$Q$2)+(I10*$Q$2)+(J10*$Q$2)+(K10*$Q$2)+(L10*$Q$2)+(M10*$Q$2)+(N10*$Q$2)+(O10*$Q$2)+(P10*$Q$2))/E10</f>
        <v>35336.538461538461</v>
      </c>
      <c r="E10" s="66">
        <v>200</v>
      </c>
      <c r="F10" s="66">
        <v>185</v>
      </c>
      <c r="G10" s="66">
        <v>170</v>
      </c>
      <c r="H10" s="66">
        <v>155</v>
      </c>
      <c r="I10" s="66">
        <v>140</v>
      </c>
      <c r="J10" s="66">
        <v>125</v>
      </c>
      <c r="K10" s="66">
        <v>110</v>
      </c>
      <c r="L10" s="66">
        <v>95</v>
      </c>
      <c r="M10" s="66">
        <v>80</v>
      </c>
      <c r="N10" s="66">
        <v>65</v>
      </c>
      <c r="O10" s="66">
        <v>50</v>
      </c>
      <c r="P10" s="68">
        <f>O10-O10*O12</f>
        <v>38.46153846153846</v>
      </c>
      <c r="Q10" s="72"/>
      <c r="R10" s="72"/>
    </row>
    <row r="11" spans="1:18" ht="16.2" x14ac:dyDescent="0.45">
      <c r="A11" s="174"/>
      <c r="B11" s="184"/>
      <c r="C11" s="178"/>
      <c r="D11" s="188"/>
      <c r="E11" s="67">
        <f>E10/$E10</f>
        <v>1</v>
      </c>
      <c r="F11" s="67">
        <f>F10/$E10</f>
        <v>0.92500000000000004</v>
      </c>
      <c r="G11" s="67">
        <f t="shared" ref="G11:P11" si="2">G10/$E10</f>
        <v>0.85</v>
      </c>
      <c r="H11" s="67">
        <f t="shared" si="2"/>
        <v>0.77500000000000002</v>
      </c>
      <c r="I11" s="67">
        <f t="shared" si="2"/>
        <v>0.7</v>
      </c>
      <c r="J11" s="67">
        <f t="shared" si="2"/>
        <v>0.625</v>
      </c>
      <c r="K11" s="67">
        <f t="shared" si="2"/>
        <v>0.55000000000000004</v>
      </c>
      <c r="L11" s="67">
        <f t="shared" si="2"/>
        <v>0.47499999999999998</v>
      </c>
      <c r="M11" s="67">
        <f t="shared" si="2"/>
        <v>0.4</v>
      </c>
      <c r="N11" s="67">
        <f t="shared" si="2"/>
        <v>0.32500000000000001</v>
      </c>
      <c r="O11" s="67">
        <f t="shared" si="2"/>
        <v>0.25</v>
      </c>
      <c r="P11" s="67">
        <f t="shared" si="2"/>
        <v>0.19230769230769229</v>
      </c>
      <c r="Q11" s="72"/>
      <c r="R11" s="72"/>
    </row>
    <row r="12" spans="1:18" ht="16.2" x14ac:dyDescent="0.45">
      <c r="A12" s="175"/>
      <c r="B12" s="185"/>
      <c r="C12" s="178"/>
      <c r="D12" s="189"/>
      <c r="E12" s="67"/>
      <c r="F12" s="67">
        <f>(E10-F10)/E10</f>
        <v>7.4999999999999997E-2</v>
      </c>
      <c r="G12" s="67">
        <f>(F10-G10)/F10</f>
        <v>8.1081081081081086E-2</v>
      </c>
      <c r="H12" s="67">
        <f t="shared" ref="H12:P12" si="3">(G10-H10)/G10</f>
        <v>8.8235294117647065E-2</v>
      </c>
      <c r="I12" s="67">
        <f t="shared" si="3"/>
        <v>9.6774193548387094E-2</v>
      </c>
      <c r="J12" s="67">
        <f t="shared" si="3"/>
        <v>0.10714285714285714</v>
      </c>
      <c r="K12" s="67">
        <f t="shared" si="3"/>
        <v>0.12</v>
      </c>
      <c r="L12" s="67">
        <f t="shared" si="3"/>
        <v>0.13636363636363635</v>
      </c>
      <c r="M12" s="67">
        <f t="shared" si="3"/>
        <v>0.15789473684210525</v>
      </c>
      <c r="N12" s="67">
        <f t="shared" si="3"/>
        <v>0.1875</v>
      </c>
      <c r="O12" s="67">
        <f t="shared" si="3"/>
        <v>0.23076923076923078</v>
      </c>
      <c r="P12" s="67">
        <f t="shared" si="3"/>
        <v>0.23076923076923081</v>
      </c>
    </row>
    <row r="13" spans="1:18" ht="16.2" x14ac:dyDescent="0.45">
      <c r="A13" s="174"/>
      <c r="B13" s="182">
        <v>42795</v>
      </c>
      <c r="C13" s="176">
        <v>3</v>
      </c>
      <c r="D13" s="186">
        <f>((E13*$Q$2)+(F13*$Q$2)+(G13*$Q$2)+(H13*$Q$2)+(I13*$Q$2)+(J13*$Q$2)+(K13*$Q$2)+(L13*$Q$2)+(M13*$Q$2)+(N13*$Q$2)+(O13*$Q$2)+(P13*$Q$2))/E13</f>
        <v>49029.958677685951</v>
      </c>
      <c r="E13" s="63">
        <v>300</v>
      </c>
      <c r="F13" s="63">
        <v>290</v>
      </c>
      <c r="G13" s="63">
        <v>280</v>
      </c>
      <c r="H13" s="63">
        <v>270</v>
      </c>
      <c r="I13" s="63">
        <v>260</v>
      </c>
      <c r="J13" s="63">
        <v>250</v>
      </c>
      <c r="K13" s="63">
        <v>240</v>
      </c>
      <c r="L13" s="63">
        <v>230</v>
      </c>
      <c r="M13" s="63">
        <v>220</v>
      </c>
      <c r="N13" s="63">
        <v>210</v>
      </c>
      <c r="O13" s="69">
        <f>N13-N13*N15</f>
        <v>200.45454545454547</v>
      </c>
      <c r="P13" s="69">
        <f>O13-O13*O15</f>
        <v>191.34297520661158</v>
      </c>
    </row>
    <row r="14" spans="1:18" ht="16.2" x14ac:dyDescent="0.45">
      <c r="A14" s="174"/>
      <c r="B14" s="182"/>
      <c r="C14" s="176"/>
      <c r="D14" s="186"/>
      <c r="E14" s="64">
        <f>E13/$E13</f>
        <v>1</v>
      </c>
      <c r="F14" s="64">
        <f t="shared" ref="F14:P14" si="4">F13/$E13</f>
        <v>0.96666666666666667</v>
      </c>
      <c r="G14" s="64">
        <f t="shared" si="4"/>
        <v>0.93333333333333335</v>
      </c>
      <c r="H14" s="64">
        <f t="shared" si="4"/>
        <v>0.9</v>
      </c>
      <c r="I14" s="64">
        <f t="shared" si="4"/>
        <v>0.8666666666666667</v>
      </c>
      <c r="J14" s="64">
        <f t="shared" si="4"/>
        <v>0.83333333333333337</v>
      </c>
      <c r="K14" s="64">
        <f t="shared" si="4"/>
        <v>0.8</v>
      </c>
      <c r="L14" s="64">
        <f t="shared" si="4"/>
        <v>0.76666666666666672</v>
      </c>
      <c r="M14" s="64">
        <f t="shared" si="4"/>
        <v>0.73333333333333328</v>
      </c>
      <c r="N14" s="64">
        <f t="shared" si="4"/>
        <v>0.7</v>
      </c>
      <c r="O14" s="64">
        <f t="shared" si="4"/>
        <v>0.66818181818181821</v>
      </c>
      <c r="P14" s="64">
        <f t="shared" si="4"/>
        <v>0.63780991735537196</v>
      </c>
    </row>
    <row r="15" spans="1:18" ht="16.2" x14ac:dyDescent="0.45">
      <c r="A15" s="175"/>
      <c r="B15" s="183"/>
      <c r="C15" s="177"/>
      <c r="D15" s="187"/>
      <c r="E15" s="64"/>
      <c r="F15" s="64">
        <f>(E13-F13)/E13</f>
        <v>3.3333333333333333E-2</v>
      </c>
      <c r="G15" s="64">
        <f t="shared" ref="G15:P15" si="5">(F13-G13)/F13</f>
        <v>3.4482758620689655E-2</v>
      </c>
      <c r="H15" s="64">
        <f t="shared" si="5"/>
        <v>3.5714285714285712E-2</v>
      </c>
      <c r="I15" s="64">
        <f t="shared" si="5"/>
        <v>3.7037037037037035E-2</v>
      </c>
      <c r="J15" s="64">
        <f t="shared" si="5"/>
        <v>3.8461538461538464E-2</v>
      </c>
      <c r="K15" s="64">
        <f t="shared" si="5"/>
        <v>0.04</v>
      </c>
      <c r="L15" s="64">
        <f t="shared" si="5"/>
        <v>4.1666666666666664E-2</v>
      </c>
      <c r="M15" s="64">
        <f t="shared" si="5"/>
        <v>4.3478260869565216E-2</v>
      </c>
      <c r="N15" s="64">
        <f t="shared" si="5"/>
        <v>4.5454545454545456E-2</v>
      </c>
      <c r="O15" s="64">
        <f t="shared" si="5"/>
        <v>4.5454545454545393E-2</v>
      </c>
      <c r="P15" s="64">
        <f t="shared" si="5"/>
        <v>4.5454545454545449E-2</v>
      </c>
    </row>
    <row r="16" spans="1:18" ht="16.2" x14ac:dyDescent="0.45">
      <c r="A16" s="174"/>
      <c r="B16" s="184">
        <v>42826</v>
      </c>
      <c r="C16" s="178">
        <v>4</v>
      </c>
      <c r="D16" s="188">
        <f>((E16*$Q$2)+(F16*$Q$2)+(G16*$Q$2)+(H16*$Q$2)+(I16*$Q$2)+(J16*$Q$2)+(K16*$Q$2)+(L16*$Q$2)+(M16*$Q$2)+(N16*$Q$2)+(O16*$Q$2)+(P16*$Q$2))/E16</f>
        <v>43685.025034137463</v>
      </c>
      <c r="E16" s="66">
        <v>400</v>
      </c>
      <c r="F16" s="66">
        <v>380</v>
      </c>
      <c r="G16" s="66">
        <v>360</v>
      </c>
      <c r="H16" s="66">
        <v>340</v>
      </c>
      <c r="I16" s="66">
        <v>320</v>
      </c>
      <c r="J16" s="66">
        <v>300</v>
      </c>
      <c r="K16" s="66">
        <v>280</v>
      </c>
      <c r="L16" s="66">
        <v>260</v>
      </c>
      <c r="M16" s="66">
        <v>240</v>
      </c>
      <c r="N16" s="68">
        <f t="shared" ref="N16:P16" si="6">M16-M16*M18</f>
        <v>221.53846153846155</v>
      </c>
      <c r="O16" s="68">
        <f t="shared" si="6"/>
        <v>204.49704142011836</v>
      </c>
      <c r="P16" s="68">
        <f t="shared" si="6"/>
        <v>188.76649977241698</v>
      </c>
    </row>
    <row r="17" spans="1:16" ht="16.2" x14ac:dyDescent="0.45">
      <c r="A17" s="174"/>
      <c r="B17" s="184"/>
      <c r="C17" s="178"/>
      <c r="D17" s="188"/>
      <c r="E17" s="67">
        <f>E16/$E16</f>
        <v>1</v>
      </c>
      <c r="F17" s="67">
        <f t="shared" ref="F17:P17" si="7">F16/$E16</f>
        <v>0.95</v>
      </c>
      <c r="G17" s="67">
        <f t="shared" si="7"/>
        <v>0.9</v>
      </c>
      <c r="H17" s="67">
        <f t="shared" si="7"/>
        <v>0.85</v>
      </c>
      <c r="I17" s="67">
        <f t="shared" si="7"/>
        <v>0.8</v>
      </c>
      <c r="J17" s="67">
        <f t="shared" si="7"/>
        <v>0.75</v>
      </c>
      <c r="K17" s="67">
        <f t="shared" si="7"/>
        <v>0.7</v>
      </c>
      <c r="L17" s="67">
        <f t="shared" si="7"/>
        <v>0.65</v>
      </c>
      <c r="M17" s="67">
        <f t="shared" si="7"/>
        <v>0.6</v>
      </c>
      <c r="N17" s="67">
        <f t="shared" si="7"/>
        <v>0.55384615384615388</v>
      </c>
      <c r="O17" s="67">
        <f t="shared" si="7"/>
        <v>0.51124260355029594</v>
      </c>
      <c r="P17" s="67">
        <f t="shared" si="7"/>
        <v>0.47191624943104243</v>
      </c>
    </row>
    <row r="18" spans="1:16" ht="16.2" x14ac:dyDescent="0.45">
      <c r="A18" s="175"/>
      <c r="B18" s="185"/>
      <c r="C18" s="178"/>
      <c r="D18" s="189"/>
      <c r="E18" s="67"/>
      <c r="F18" s="67">
        <f>(E16-F16)/E16</f>
        <v>0.05</v>
      </c>
      <c r="G18" s="67">
        <f t="shared" ref="G18:P18" si="8">(F16-G16)/F16</f>
        <v>5.2631578947368418E-2</v>
      </c>
      <c r="H18" s="67">
        <f t="shared" si="8"/>
        <v>5.5555555555555552E-2</v>
      </c>
      <c r="I18" s="67">
        <f t="shared" si="8"/>
        <v>5.8823529411764705E-2</v>
      </c>
      <c r="J18" s="67">
        <f t="shared" si="8"/>
        <v>6.25E-2</v>
      </c>
      <c r="K18" s="67">
        <f t="shared" si="8"/>
        <v>6.6666666666666666E-2</v>
      </c>
      <c r="L18" s="67">
        <f t="shared" si="8"/>
        <v>7.1428571428571425E-2</v>
      </c>
      <c r="M18" s="67">
        <f t="shared" si="8"/>
        <v>7.6923076923076927E-2</v>
      </c>
      <c r="N18" s="67">
        <f t="shared" si="8"/>
        <v>7.6923076923076886E-2</v>
      </c>
      <c r="O18" s="67">
        <f t="shared" si="8"/>
        <v>7.6923076923076858E-2</v>
      </c>
      <c r="P18" s="67">
        <f t="shared" si="8"/>
        <v>7.6923076923076789E-2</v>
      </c>
    </row>
    <row r="19" spans="1:16" ht="16.2" x14ac:dyDescent="0.45">
      <c r="A19" s="179"/>
      <c r="B19" s="182">
        <v>42856</v>
      </c>
      <c r="C19" s="176">
        <v>5</v>
      </c>
      <c r="D19" s="186">
        <f>((E19*$Q$2)+(F19*$Q$2)+(G19*$Q$2)+(H19*$Q$2)+(I19*$Q$2)+(J19*$Q$2)+(K19*$Q$2)+(L19*$Q$2)+(M19*$Q$2)+(N19*$Q$2)+(O19*$Q$2)+(P19*$Q$2))/E19</f>
        <v>29076.171875</v>
      </c>
      <c r="E19" s="63">
        <v>500</v>
      </c>
      <c r="F19" s="63">
        <v>450</v>
      </c>
      <c r="G19" s="63">
        <v>400</v>
      </c>
      <c r="H19" s="63">
        <v>350</v>
      </c>
      <c r="I19" s="63">
        <v>300</v>
      </c>
      <c r="J19" s="63">
        <v>250</v>
      </c>
      <c r="K19" s="63">
        <v>200</v>
      </c>
      <c r="L19" s="63">
        <v>150</v>
      </c>
      <c r="M19" s="69">
        <f t="shared" ref="M19:P19" si="9">L19-L19*L21</f>
        <v>112.5</v>
      </c>
      <c r="N19" s="69">
        <f t="shared" si="9"/>
        <v>84.375</v>
      </c>
      <c r="O19" s="69">
        <f t="shared" si="9"/>
        <v>63.28125</v>
      </c>
      <c r="P19" s="69">
        <f t="shared" si="9"/>
        <v>47.4609375</v>
      </c>
    </row>
    <row r="20" spans="1:16" ht="16.2" x14ac:dyDescent="0.45">
      <c r="A20" s="180"/>
      <c r="B20" s="182"/>
      <c r="C20" s="176"/>
      <c r="D20" s="186"/>
      <c r="E20" s="64">
        <f>E19/$E19</f>
        <v>1</v>
      </c>
      <c r="F20" s="64">
        <f t="shared" ref="F20:P20" si="10">F19/$E19</f>
        <v>0.9</v>
      </c>
      <c r="G20" s="64">
        <f t="shared" si="10"/>
        <v>0.8</v>
      </c>
      <c r="H20" s="64">
        <f t="shared" si="10"/>
        <v>0.7</v>
      </c>
      <c r="I20" s="64">
        <f t="shared" si="10"/>
        <v>0.6</v>
      </c>
      <c r="J20" s="64">
        <f t="shared" si="10"/>
        <v>0.5</v>
      </c>
      <c r="K20" s="64">
        <f t="shared" si="10"/>
        <v>0.4</v>
      </c>
      <c r="L20" s="64">
        <f t="shared" si="10"/>
        <v>0.3</v>
      </c>
      <c r="M20" s="64">
        <f t="shared" si="10"/>
        <v>0.22500000000000001</v>
      </c>
      <c r="N20" s="64">
        <f t="shared" si="10"/>
        <v>0.16875000000000001</v>
      </c>
      <c r="O20" s="64">
        <f t="shared" si="10"/>
        <v>0.12656249999999999</v>
      </c>
      <c r="P20" s="64">
        <f t="shared" si="10"/>
        <v>9.4921875000000003E-2</v>
      </c>
    </row>
    <row r="21" spans="1:16" ht="16.2" x14ac:dyDescent="0.45">
      <c r="A21" s="175"/>
      <c r="B21" s="183"/>
      <c r="C21" s="177"/>
      <c r="D21" s="187"/>
      <c r="E21" s="64"/>
      <c r="F21" s="64">
        <f>(E19-F19)/E19</f>
        <v>0.1</v>
      </c>
      <c r="G21" s="64">
        <f t="shared" ref="G21:P21" si="11">(F19-G19)/F19</f>
        <v>0.1111111111111111</v>
      </c>
      <c r="H21" s="64">
        <f t="shared" si="11"/>
        <v>0.125</v>
      </c>
      <c r="I21" s="64">
        <f t="shared" si="11"/>
        <v>0.14285714285714285</v>
      </c>
      <c r="J21" s="64">
        <f t="shared" si="11"/>
        <v>0.16666666666666666</v>
      </c>
      <c r="K21" s="64">
        <f t="shared" si="11"/>
        <v>0.2</v>
      </c>
      <c r="L21" s="64">
        <f t="shared" si="11"/>
        <v>0.25</v>
      </c>
      <c r="M21" s="64">
        <f t="shared" si="11"/>
        <v>0.25</v>
      </c>
      <c r="N21" s="64">
        <f t="shared" si="11"/>
        <v>0.25</v>
      </c>
      <c r="O21" s="64">
        <f t="shared" si="11"/>
        <v>0.25</v>
      </c>
      <c r="P21" s="64">
        <f t="shared" si="11"/>
        <v>0.25</v>
      </c>
    </row>
    <row r="22" spans="1:16" ht="16.2" x14ac:dyDescent="0.45">
      <c r="A22" s="174"/>
      <c r="B22" s="184">
        <v>42887</v>
      </c>
      <c r="C22" s="178">
        <v>6</v>
      </c>
      <c r="D22" s="188">
        <f>((E22*$Q$2)+(F22*$Q$2)+(G22*$Q$2)+(H22*$Q$2)+(I22*$Q$2)+(J22*$Q$2)+(K22*$Q$2)+(L22*$Q$2)+(M22*$Q$2)+(N22*$Q$2)+(O22*$Q$2)+(P22*$Q$2))/E22</f>
        <v>29878.560000000001</v>
      </c>
      <c r="E22" s="66">
        <v>600</v>
      </c>
      <c r="F22" s="66">
        <v>540</v>
      </c>
      <c r="G22" s="66">
        <v>480</v>
      </c>
      <c r="H22" s="66">
        <v>420</v>
      </c>
      <c r="I22" s="66">
        <v>360</v>
      </c>
      <c r="J22" s="66">
        <v>300</v>
      </c>
      <c r="K22" s="66">
        <v>240</v>
      </c>
      <c r="L22" s="68">
        <f t="shared" ref="L22:P22" si="12">K22-K22*K24</f>
        <v>192</v>
      </c>
      <c r="M22" s="68">
        <f t="shared" si="12"/>
        <v>153.6</v>
      </c>
      <c r="N22" s="68">
        <f t="shared" si="12"/>
        <v>122.88</v>
      </c>
      <c r="O22" s="68">
        <f t="shared" si="12"/>
        <v>98.304000000000002</v>
      </c>
      <c r="P22" s="68">
        <f t="shared" si="12"/>
        <v>78.643200000000007</v>
      </c>
    </row>
    <row r="23" spans="1:16" ht="16.2" x14ac:dyDescent="0.45">
      <c r="A23" s="174"/>
      <c r="B23" s="184"/>
      <c r="C23" s="178"/>
      <c r="D23" s="188"/>
      <c r="E23" s="67">
        <f>E22/$E22</f>
        <v>1</v>
      </c>
      <c r="F23" s="67">
        <f t="shared" ref="F23:P23" si="13">F22/$E22</f>
        <v>0.9</v>
      </c>
      <c r="G23" s="67">
        <f t="shared" si="13"/>
        <v>0.8</v>
      </c>
      <c r="H23" s="67">
        <f t="shared" si="13"/>
        <v>0.7</v>
      </c>
      <c r="I23" s="67">
        <f t="shared" si="13"/>
        <v>0.6</v>
      </c>
      <c r="J23" s="67">
        <f t="shared" si="13"/>
        <v>0.5</v>
      </c>
      <c r="K23" s="67">
        <f t="shared" si="13"/>
        <v>0.4</v>
      </c>
      <c r="L23" s="67">
        <f t="shared" si="13"/>
        <v>0.32</v>
      </c>
      <c r="M23" s="67">
        <f t="shared" si="13"/>
        <v>0.25600000000000001</v>
      </c>
      <c r="N23" s="67">
        <f t="shared" si="13"/>
        <v>0.20479999999999998</v>
      </c>
      <c r="O23" s="67">
        <f t="shared" si="13"/>
        <v>0.16384000000000001</v>
      </c>
      <c r="P23" s="67">
        <f t="shared" si="13"/>
        <v>0.13107200000000002</v>
      </c>
    </row>
    <row r="24" spans="1:16" ht="16.2" x14ac:dyDescent="0.45">
      <c r="A24" s="175"/>
      <c r="B24" s="185"/>
      <c r="C24" s="178"/>
      <c r="D24" s="189"/>
      <c r="E24" s="67"/>
      <c r="F24" s="67">
        <f>(E22-F22)/E22</f>
        <v>0.1</v>
      </c>
      <c r="G24" s="67">
        <f>(F22-G22)/F22</f>
        <v>0.1111111111111111</v>
      </c>
      <c r="H24" s="67">
        <f t="shared" ref="H24:P24" si="14">(G22-H22)/G22</f>
        <v>0.125</v>
      </c>
      <c r="I24" s="67">
        <f t="shared" si="14"/>
        <v>0.14285714285714285</v>
      </c>
      <c r="J24" s="67">
        <f t="shared" si="14"/>
        <v>0.16666666666666666</v>
      </c>
      <c r="K24" s="67">
        <f t="shared" si="14"/>
        <v>0.2</v>
      </c>
      <c r="L24" s="67">
        <f t="shared" si="14"/>
        <v>0.2</v>
      </c>
      <c r="M24" s="67">
        <f t="shared" si="14"/>
        <v>0.20000000000000004</v>
      </c>
      <c r="N24" s="67">
        <f t="shared" si="14"/>
        <v>0.2</v>
      </c>
      <c r="O24" s="67">
        <f t="shared" si="14"/>
        <v>0.19999999999999996</v>
      </c>
      <c r="P24" s="67">
        <f t="shared" si="14"/>
        <v>0.19999999999999996</v>
      </c>
    </row>
    <row r="25" spans="1:16" ht="16.2" x14ac:dyDescent="0.45">
      <c r="A25" s="179"/>
      <c r="B25" s="182">
        <v>42917</v>
      </c>
      <c r="C25" s="176">
        <v>7</v>
      </c>
      <c r="D25" s="186">
        <f>((E25*$Q$2)+(F25*$Q$2)+(G25*$Q$2)+(H25*$Q$2)+(I25*$Q$2)+(J25*$Q$2)+(K25*$Q$2)+(L25*$Q$2)+(M25*$Q$2)+(N25*$Q$2)+(O25*$Q$2)+(P25*$Q$2))/E25</f>
        <v>27518.699701437657</v>
      </c>
      <c r="E25" s="63">
        <v>700</v>
      </c>
      <c r="F25" s="63">
        <v>620</v>
      </c>
      <c r="G25" s="63">
        <v>540</v>
      </c>
      <c r="H25" s="63">
        <v>460</v>
      </c>
      <c r="I25" s="63">
        <v>380</v>
      </c>
      <c r="J25" s="63">
        <v>300</v>
      </c>
      <c r="K25" s="69">
        <f t="shared" ref="K25:P25" si="15">J25-J25*J27</f>
        <v>236.84210526315789</v>
      </c>
      <c r="L25" s="69">
        <f t="shared" si="15"/>
        <v>186.98060941828254</v>
      </c>
      <c r="M25" s="69">
        <f t="shared" si="15"/>
        <v>147.61627059338096</v>
      </c>
      <c r="N25" s="69">
        <f t="shared" si="15"/>
        <v>116.53916099477445</v>
      </c>
      <c r="O25" s="69">
        <f t="shared" si="15"/>
        <v>92.004600785348259</v>
      </c>
      <c r="P25" s="69">
        <f t="shared" si="15"/>
        <v>72.635211146327578</v>
      </c>
    </row>
    <row r="26" spans="1:16" ht="16.2" x14ac:dyDescent="0.45">
      <c r="A26" s="180"/>
      <c r="B26" s="182"/>
      <c r="C26" s="176"/>
      <c r="D26" s="186"/>
      <c r="E26" s="64">
        <f>E25/$E25</f>
        <v>1</v>
      </c>
      <c r="F26" s="64">
        <f>F25/$E25</f>
        <v>0.88571428571428568</v>
      </c>
      <c r="G26" s="64">
        <f t="shared" ref="G26:P26" si="16">G25/$E25</f>
        <v>0.77142857142857146</v>
      </c>
      <c r="H26" s="64">
        <f t="shared" si="16"/>
        <v>0.65714285714285714</v>
      </c>
      <c r="I26" s="64">
        <f t="shared" si="16"/>
        <v>0.54285714285714282</v>
      </c>
      <c r="J26" s="64">
        <f t="shared" si="16"/>
        <v>0.42857142857142855</v>
      </c>
      <c r="K26" s="64">
        <f t="shared" si="16"/>
        <v>0.33834586466165412</v>
      </c>
      <c r="L26" s="64">
        <f t="shared" si="16"/>
        <v>0.26711515631183219</v>
      </c>
      <c r="M26" s="64">
        <f t="shared" si="16"/>
        <v>0.2108803865619728</v>
      </c>
      <c r="N26" s="64">
        <f t="shared" si="16"/>
        <v>0.16648451570682063</v>
      </c>
      <c r="O26" s="64">
        <f t="shared" si="16"/>
        <v>0.13143514397906894</v>
      </c>
      <c r="P26" s="64">
        <f t="shared" si="16"/>
        <v>0.10376458735189655</v>
      </c>
    </row>
    <row r="27" spans="1:16" ht="16.2" x14ac:dyDescent="0.45">
      <c r="A27" s="175"/>
      <c r="B27" s="183"/>
      <c r="C27" s="177"/>
      <c r="D27" s="187"/>
      <c r="E27" s="64"/>
      <c r="F27" s="64">
        <f>(E25-F25)/E25</f>
        <v>0.11428571428571428</v>
      </c>
      <c r="G27" s="64">
        <f t="shared" ref="G27:P27" si="17">(F25-G25)/F25</f>
        <v>0.12903225806451613</v>
      </c>
      <c r="H27" s="64">
        <f t="shared" si="17"/>
        <v>0.14814814814814814</v>
      </c>
      <c r="I27" s="64">
        <f t="shared" si="17"/>
        <v>0.17391304347826086</v>
      </c>
      <c r="J27" s="64">
        <f t="shared" si="17"/>
        <v>0.21052631578947367</v>
      </c>
      <c r="K27" s="64">
        <f t="shared" si="17"/>
        <v>0.2105263157894737</v>
      </c>
      <c r="L27" s="64">
        <f t="shared" si="17"/>
        <v>0.2105263157894737</v>
      </c>
      <c r="M27" s="64">
        <f t="shared" si="17"/>
        <v>0.21052631578947364</v>
      </c>
      <c r="N27" s="64">
        <f t="shared" si="17"/>
        <v>0.21052631578947364</v>
      </c>
      <c r="O27" s="64">
        <f t="shared" si="17"/>
        <v>0.21052631578947359</v>
      </c>
      <c r="P27" s="64">
        <f t="shared" si="17"/>
        <v>0.21052631578947364</v>
      </c>
    </row>
    <row r="28" spans="1:16" ht="16.2" x14ac:dyDescent="0.45">
      <c r="A28" s="174"/>
      <c r="B28" s="184">
        <v>42948</v>
      </c>
      <c r="C28" s="178">
        <v>8</v>
      </c>
      <c r="D28" s="188">
        <f>((E28*$Q$2)+(F28*$Q$2)+(G28*$Q$2)+(H28*$Q$2)+(I28*$Q$2)+(J28*$Q$2)+(K28*$Q$2)+(L28*$Q$2)+(M28*$Q$2)+(N28*$Q$2)+(O28*$Q$2)+(P28*$Q$2))/E28</f>
        <v>29165.343764878937</v>
      </c>
      <c r="E28" s="66">
        <v>800</v>
      </c>
      <c r="F28" s="66">
        <v>710</v>
      </c>
      <c r="G28" s="66">
        <v>620</v>
      </c>
      <c r="H28" s="66">
        <v>530</v>
      </c>
      <c r="I28" s="66">
        <v>440</v>
      </c>
      <c r="J28" s="68">
        <f t="shared" ref="J28:P28" si="18">I28-I28*I30</f>
        <v>365.28301886792451</v>
      </c>
      <c r="K28" s="68">
        <f t="shared" si="18"/>
        <v>303.25382698469201</v>
      </c>
      <c r="L28" s="68">
        <f t="shared" si="18"/>
        <v>251.75789410049899</v>
      </c>
      <c r="M28" s="68">
        <f t="shared" si="18"/>
        <v>209.00655359286705</v>
      </c>
      <c r="N28" s="68">
        <f t="shared" si="18"/>
        <v>173.51487468087072</v>
      </c>
      <c r="O28" s="68">
        <f t="shared" si="18"/>
        <v>144.05008464072284</v>
      </c>
      <c r="P28" s="68">
        <f t="shared" si="18"/>
        <v>119.58874951305292</v>
      </c>
    </row>
    <row r="29" spans="1:16" ht="16.2" x14ac:dyDescent="0.45">
      <c r="A29" s="174"/>
      <c r="B29" s="184"/>
      <c r="C29" s="178"/>
      <c r="D29" s="188"/>
      <c r="E29" s="67">
        <f>E28/$E28</f>
        <v>1</v>
      </c>
      <c r="F29" s="67">
        <f t="shared" ref="F29:P29" si="19">F28/$E28</f>
        <v>0.88749999999999996</v>
      </c>
      <c r="G29" s="67">
        <f t="shared" si="19"/>
        <v>0.77500000000000002</v>
      </c>
      <c r="H29" s="67">
        <f t="shared" si="19"/>
        <v>0.66249999999999998</v>
      </c>
      <c r="I29" s="67">
        <f t="shared" si="19"/>
        <v>0.55000000000000004</v>
      </c>
      <c r="J29" s="67">
        <f t="shared" si="19"/>
        <v>0.45660377358490561</v>
      </c>
      <c r="K29" s="67">
        <f t="shared" si="19"/>
        <v>0.37906728373086501</v>
      </c>
      <c r="L29" s="67">
        <f t="shared" si="19"/>
        <v>0.31469736762562373</v>
      </c>
      <c r="M29" s="67">
        <f t="shared" si="19"/>
        <v>0.2612581919910838</v>
      </c>
      <c r="N29" s="67">
        <f t="shared" si="19"/>
        <v>0.2168935933510884</v>
      </c>
      <c r="O29" s="67">
        <f t="shared" si="19"/>
        <v>0.18006260580090355</v>
      </c>
      <c r="P29" s="67">
        <f t="shared" si="19"/>
        <v>0.14948593689131615</v>
      </c>
    </row>
    <row r="30" spans="1:16" ht="16.2" x14ac:dyDescent="0.45">
      <c r="A30" s="175"/>
      <c r="B30" s="185"/>
      <c r="C30" s="178"/>
      <c r="D30" s="189"/>
      <c r="E30" s="67"/>
      <c r="F30" s="67">
        <f>(E28-F28)/E28</f>
        <v>0.1125</v>
      </c>
      <c r="G30" s="67">
        <f t="shared" ref="G30:P30" si="20">(F28-G28)/F28</f>
        <v>0.12676056338028169</v>
      </c>
      <c r="H30" s="67">
        <f t="shared" si="20"/>
        <v>0.14516129032258066</v>
      </c>
      <c r="I30" s="67">
        <f t="shared" si="20"/>
        <v>0.16981132075471697</v>
      </c>
      <c r="J30" s="67">
        <f t="shared" si="20"/>
        <v>0.16981132075471703</v>
      </c>
      <c r="K30" s="67">
        <f t="shared" si="20"/>
        <v>0.16981132075471708</v>
      </c>
      <c r="L30" s="67">
        <f t="shared" si="20"/>
        <v>0.16981132075471711</v>
      </c>
      <c r="M30" s="67">
        <f t="shared" si="20"/>
        <v>0.16981132075471711</v>
      </c>
      <c r="N30" s="67">
        <f t="shared" si="20"/>
        <v>0.16981132075471717</v>
      </c>
      <c r="O30" s="67">
        <f t="shared" si="20"/>
        <v>0.16981132075471708</v>
      </c>
      <c r="P30" s="67">
        <f t="shared" si="20"/>
        <v>0.16981132075471705</v>
      </c>
    </row>
    <row r="31" spans="1:16" ht="16.2" x14ac:dyDescent="0.45">
      <c r="A31" s="179"/>
      <c r="B31" s="182">
        <v>42979</v>
      </c>
      <c r="C31" s="176">
        <v>9</v>
      </c>
      <c r="D31" s="186">
        <f>((E31*$Q$2)+(F31*$Q$2)+(G31*$Q$2)+(H31*$Q$2)+(I31*$Q$2)+(J31*$Q$2)+(K31*$Q$2)+(L31*$Q$2)+(M31*$Q$2)+(N31*$Q$2)+(O31*$Q$2)+(P31*$Q$2))/E31</f>
        <v>33081.581562757492</v>
      </c>
      <c r="E31" s="63">
        <v>900</v>
      </c>
      <c r="F31" s="63">
        <v>810</v>
      </c>
      <c r="G31" s="63">
        <v>720</v>
      </c>
      <c r="H31" s="63">
        <v>630</v>
      </c>
      <c r="I31" s="69">
        <f>H31-H31*H33</f>
        <v>551.25</v>
      </c>
      <c r="J31" s="69">
        <f>I31-I31*I33</f>
        <v>482.34375</v>
      </c>
      <c r="K31" s="69">
        <f t="shared" ref="K31:P31" si="21">J31-J31*J33</f>
        <v>422.05078125</v>
      </c>
      <c r="L31" s="69">
        <f t="shared" si="21"/>
        <v>369.29443359375</v>
      </c>
      <c r="M31" s="69">
        <f t="shared" si="21"/>
        <v>323.13262939453125</v>
      </c>
      <c r="N31" s="69">
        <f t="shared" si="21"/>
        <v>282.74105072021484</v>
      </c>
      <c r="O31" s="69">
        <f t="shared" si="21"/>
        <v>247.39841938018799</v>
      </c>
      <c r="P31" s="69">
        <f t="shared" si="21"/>
        <v>216.47361695766449</v>
      </c>
    </row>
    <row r="32" spans="1:16" ht="16.2" x14ac:dyDescent="0.45">
      <c r="A32" s="180"/>
      <c r="B32" s="182"/>
      <c r="C32" s="176"/>
      <c r="D32" s="186"/>
      <c r="E32" s="64">
        <f>E31/$E31</f>
        <v>1</v>
      </c>
      <c r="F32" s="64">
        <f t="shared" ref="F32:P32" si="22">F31/$E31</f>
        <v>0.9</v>
      </c>
      <c r="G32" s="64">
        <f t="shared" si="22"/>
        <v>0.8</v>
      </c>
      <c r="H32" s="64">
        <f t="shared" si="22"/>
        <v>0.7</v>
      </c>
      <c r="I32" s="64">
        <f t="shared" si="22"/>
        <v>0.61250000000000004</v>
      </c>
      <c r="J32" s="64">
        <f t="shared" si="22"/>
        <v>0.53593749999999996</v>
      </c>
      <c r="K32" s="64">
        <f t="shared" si="22"/>
        <v>0.46894531249999999</v>
      </c>
      <c r="L32" s="64">
        <f t="shared" si="22"/>
        <v>0.41032714843750001</v>
      </c>
      <c r="M32" s="64">
        <f t="shared" si="22"/>
        <v>0.35903625488281249</v>
      </c>
      <c r="N32" s="64">
        <f t="shared" si="22"/>
        <v>0.31415672302246095</v>
      </c>
      <c r="O32" s="64">
        <f t="shared" si="22"/>
        <v>0.27488713264465331</v>
      </c>
      <c r="P32" s="64">
        <f t="shared" si="22"/>
        <v>0.24052624106407167</v>
      </c>
    </row>
    <row r="33" spans="1:17" ht="16.2" x14ac:dyDescent="0.45">
      <c r="A33" s="175"/>
      <c r="B33" s="183"/>
      <c r="C33" s="177"/>
      <c r="D33" s="187"/>
      <c r="E33" s="64"/>
      <c r="F33" s="64">
        <f>(E31-F31)/E31</f>
        <v>0.1</v>
      </c>
      <c r="G33" s="64">
        <f t="shared" ref="G33:P33" si="23">(F31-G31)/F31</f>
        <v>0.1111111111111111</v>
      </c>
      <c r="H33" s="64">
        <f t="shared" si="23"/>
        <v>0.125</v>
      </c>
      <c r="I33" s="64">
        <f t="shared" si="23"/>
        <v>0.125</v>
      </c>
      <c r="J33" s="64">
        <f t="shared" si="23"/>
        <v>0.125</v>
      </c>
      <c r="K33" s="64">
        <f t="shared" si="23"/>
        <v>0.125</v>
      </c>
      <c r="L33" s="64">
        <f t="shared" si="23"/>
        <v>0.125</v>
      </c>
      <c r="M33" s="64">
        <f t="shared" si="23"/>
        <v>0.125</v>
      </c>
      <c r="N33" s="64">
        <f t="shared" si="23"/>
        <v>0.125</v>
      </c>
      <c r="O33" s="64">
        <f t="shared" si="23"/>
        <v>0.125</v>
      </c>
      <c r="P33" s="64">
        <f t="shared" si="23"/>
        <v>0.125</v>
      </c>
    </row>
    <row r="34" spans="1:17" ht="16.2" x14ac:dyDescent="0.45">
      <c r="A34" s="174"/>
      <c r="B34" s="184">
        <v>43009</v>
      </c>
      <c r="C34" s="178">
        <v>10</v>
      </c>
      <c r="D34" s="188">
        <f>((E34*$Q$2)+(F34*$Q$2)+(G34*$Q$2)+(H34*$Q$2)+(I34*$Q$2)+(J34*$Q$2)+(K34*$Q$2)+(L34*$Q$2)+(M34*$Q$2)+(N34*$Q$2)+(O34*$Q$2)+(P34*$Q$2))/E34</f>
        <v>36373.432656827739</v>
      </c>
      <c r="E34" s="66">
        <v>1000</v>
      </c>
      <c r="F34" s="66">
        <v>910</v>
      </c>
      <c r="G34" s="66">
        <v>820</v>
      </c>
      <c r="H34" s="68">
        <f t="shared" ref="H34:J34" si="24">G34-G34*G36</f>
        <v>738.90109890109886</v>
      </c>
      <c r="I34" s="68">
        <f t="shared" si="24"/>
        <v>665.82296824055061</v>
      </c>
      <c r="J34" s="68">
        <f t="shared" si="24"/>
        <v>599.97234500796867</v>
      </c>
      <c r="K34" s="68">
        <f t="shared" ref="K34:P34" si="25">J34-J34*J36</f>
        <v>540.63442077641128</v>
      </c>
      <c r="L34" s="68">
        <f t="shared" si="25"/>
        <v>487.16508245786508</v>
      </c>
      <c r="M34" s="68">
        <f t="shared" si="25"/>
        <v>438.98392045653776</v>
      </c>
      <c r="N34" s="68">
        <f t="shared" si="25"/>
        <v>395.56792832347355</v>
      </c>
      <c r="O34" s="68">
        <f t="shared" si="25"/>
        <v>356.44582552225086</v>
      </c>
      <c r="P34" s="68">
        <f t="shared" si="25"/>
        <v>321.19294167939086</v>
      </c>
    </row>
    <row r="35" spans="1:17" ht="16.2" x14ac:dyDescent="0.45">
      <c r="A35" s="174"/>
      <c r="B35" s="184"/>
      <c r="C35" s="178"/>
      <c r="D35" s="188"/>
      <c r="E35" s="67">
        <f>E34/$E34</f>
        <v>1</v>
      </c>
      <c r="F35" s="67">
        <f t="shared" ref="F35:P35" si="26">F34/$E34</f>
        <v>0.91</v>
      </c>
      <c r="G35" s="67">
        <f t="shared" si="26"/>
        <v>0.82</v>
      </c>
      <c r="H35" s="67">
        <f t="shared" si="26"/>
        <v>0.7389010989010989</v>
      </c>
      <c r="I35" s="67">
        <f t="shared" si="26"/>
        <v>0.66582296824055065</v>
      </c>
      <c r="J35" s="67">
        <f t="shared" si="26"/>
        <v>0.5999723450079687</v>
      </c>
      <c r="K35" s="67">
        <f t="shared" si="26"/>
        <v>0.54063442077641133</v>
      </c>
      <c r="L35" s="67">
        <f t="shared" si="26"/>
        <v>0.48716508245786511</v>
      </c>
      <c r="M35" s="67">
        <f t="shared" si="26"/>
        <v>0.43898392045653778</v>
      </c>
      <c r="N35" s="67">
        <f t="shared" si="26"/>
        <v>0.39556792832347354</v>
      </c>
      <c r="O35" s="67">
        <f t="shared" si="26"/>
        <v>0.35644582552225085</v>
      </c>
      <c r="P35" s="67">
        <f t="shared" si="26"/>
        <v>0.32119294167939083</v>
      </c>
    </row>
    <row r="36" spans="1:17" ht="16.2" x14ac:dyDescent="0.45">
      <c r="A36" s="181"/>
      <c r="B36" s="185"/>
      <c r="C36" s="178"/>
      <c r="D36" s="189"/>
      <c r="E36" s="67"/>
      <c r="F36" s="67">
        <f>(E34-F34)/E34</f>
        <v>0.09</v>
      </c>
      <c r="G36" s="67">
        <f t="shared" ref="G36:P36" si="27">(F34-G34)/F34</f>
        <v>9.8901098901098897E-2</v>
      </c>
      <c r="H36" s="67">
        <f t="shared" si="27"/>
        <v>9.8901098901098952E-2</v>
      </c>
      <c r="I36" s="67">
        <f t="shared" si="27"/>
        <v>9.8901098901098924E-2</v>
      </c>
      <c r="J36" s="67">
        <f t="shared" si="27"/>
        <v>9.8901098901098911E-2</v>
      </c>
      <c r="K36" s="67">
        <f t="shared" si="27"/>
        <v>9.8901098901098994E-2</v>
      </c>
      <c r="L36" s="67">
        <f t="shared" si="27"/>
        <v>9.8901098901098938E-2</v>
      </c>
      <c r="M36" s="67">
        <f t="shared" si="27"/>
        <v>9.8901098901098911E-2</v>
      </c>
      <c r="N36" s="67">
        <f t="shared" si="27"/>
        <v>9.890109890109898E-2</v>
      </c>
      <c r="O36" s="67">
        <f t="shared" si="27"/>
        <v>9.8901098901098994E-2</v>
      </c>
      <c r="P36" s="67">
        <f t="shared" si="27"/>
        <v>9.890109890109898E-2</v>
      </c>
    </row>
    <row r="37" spans="1:17" ht="16.2" x14ac:dyDescent="0.45">
      <c r="A37" s="179"/>
      <c r="B37" s="182">
        <v>43040</v>
      </c>
      <c r="C37" s="176">
        <v>11</v>
      </c>
      <c r="D37" s="186">
        <f>((E37*$Q$2)+(F37*$Q$2)+(G37*$Q$2)+(H37*$Q$2)+(I37*$Q$2)+(J37*$Q$2)+(K37*$Q$2)+(L37*$Q$2)+(M37*$Q$2)+(N37*$Q$2)+(O37*$Q$2)+(P37*$Q$2))/E37</f>
        <v>37475.305025930385</v>
      </c>
      <c r="E37" s="63">
        <v>1100</v>
      </c>
      <c r="F37" s="63">
        <v>1000</v>
      </c>
      <c r="G37" s="69">
        <f>F37-F37*F39</f>
        <v>909.09090909090912</v>
      </c>
      <c r="H37" s="69">
        <f>G37-G37*G39</f>
        <v>826.44628099173565</v>
      </c>
      <c r="I37" s="69">
        <f t="shared" ref="I37:P37" si="28">H37-H37*H39</f>
        <v>751.31480090157788</v>
      </c>
      <c r="J37" s="69">
        <f t="shared" si="28"/>
        <v>683.01345536507085</v>
      </c>
      <c r="K37" s="69">
        <f t="shared" si="28"/>
        <v>620.92132305915538</v>
      </c>
      <c r="L37" s="69">
        <f t="shared" si="28"/>
        <v>564.47393005377762</v>
      </c>
      <c r="M37" s="69">
        <f t="shared" si="28"/>
        <v>513.15811823070692</v>
      </c>
      <c r="N37" s="69">
        <f t="shared" si="28"/>
        <v>466.50738020973358</v>
      </c>
      <c r="O37" s="69">
        <f t="shared" si="28"/>
        <v>424.0976183724851</v>
      </c>
      <c r="P37" s="69">
        <f t="shared" si="28"/>
        <v>385.54328942953191</v>
      </c>
    </row>
    <row r="38" spans="1:17" ht="16.2" x14ac:dyDescent="0.45">
      <c r="A38" s="180"/>
      <c r="B38" s="182"/>
      <c r="C38" s="176"/>
      <c r="D38" s="186"/>
      <c r="E38" s="64">
        <f>E37/$E37</f>
        <v>1</v>
      </c>
      <c r="F38" s="64">
        <f t="shared" ref="F38:P38" si="29">F37/$E37</f>
        <v>0.90909090909090906</v>
      </c>
      <c r="G38" s="64">
        <f t="shared" si="29"/>
        <v>0.82644628099173556</v>
      </c>
      <c r="H38" s="64">
        <f t="shared" si="29"/>
        <v>0.75131480090157787</v>
      </c>
      <c r="I38" s="64">
        <f t="shared" si="29"/>
        <v>0.68301345536507085</v>
      </c>
      <c r="J38" s="64">
        <f t="shared" si="29"/>
        <v>0.62092132305915537</v>
      </c>
      <c r="K38" s="64">
        <f t="shared" si="29"/>
        <v>0.56447393005377766</v>
      </c>
      <c r="L38" s="64">
        <f t="shared" si="29"/>
        <v>0.51315811823070689</v>
      </c>
      <c r="M38" s="64">
        <f t="shared" si="29"/>
        <v>0.46650738020973354</v>
      </c>
      <c r="N38" s="64">
        <f t="shared" si="29"/>
        <v>0.42409761837248505</v>
      </c>
      <c r="O38" s="64">
        <f t="shared" si="29"/>
        <v>0.38554328942953192</v>
      </c>
      <c r="P38" s="64">
        <f t="shared" si="29"/>
        <v>0.35049389948139265</v>
      </c>
    </row>
    <row r="39" spans="1:17" ht="16.2" x14ac:dyDescent="0.45">
      <c r="A39" s="175"/>
      <c r="B39" s="183"/>
      <c r="C39" s="177"/>
      <c r="D39" s="187"/>
      <c r="E39" s="64"/>
      <c r="F39" s="64">
        <f>(E37-F37)/E37</f>
        <v>9.0909090909090912E-2</v>
      </c>
      <c r="G39" s="64">
        <f t="shared" ref="G39:P39" si="30">(F37-G37)/F37</f>
        <v>9.0909090909090884E-2</v>
      </c>
      <c r="H39" s="64">
        <f t="shared" si="30"/>
        <v>9.0909090909090814E-2</v>
      </c>
      <c r="I39" s="64">
        <f t="shared" si="30"/>
        <v>9.0909090909090884E-2</v>
      </c>
      <c r="J39" s="64">
        <f t="shared" si="30"/>
        <v>9.0909090909090842E-2</v>
      </c>
      <c r="K39" s="64">
        <f t="shared" si="30"/>
        <v>9.0909090909090814E-2</v>
      </c>
      <c r="L39" s="64">
        <f t="shared" si="30"/>
        <v>9.0909090909090912E-2</v>
      </c>
      <c r="M39" s="64">
        <f t="shared" si="30"/>
        <v>9.0909090909090925E-2</v>
      </c>
      <c r="N39" s="64">
        <f t="shared" si="30"/>
        <v>9.090909090909087E-2</v>
      </c>
      <c r="O39" s="64">
        <f t="shared" si="30"/>
        <v>9.0909090909090856E-2</v>
      </c>
      <c r="P39" s="64">
        <f t="shared" si="30"/>
        <v>9.0909090909090912E-2</v>
      </c>
    </row>
    <row r="40" spans="1:17" ht="16.2" x14ac:dyDescent="0.45">
      <c r="A40" s="174"/>
      <c r="B40" s="184">
        <v>43070</v>
      </c>
      <c r="C40" s="178">
        <v>12</v>
      </c>
      <c r="D40" s="188">
        <f>((E40*$Q$2)+(F40*$Q$2)+(G40*$Q$2)+(H40*$Q$2)+(I40*$Q$2)+(J40*$Q$2)+(K40*$Q$2)+(L40*$Q$2)+(M40*$Q$2)+(N40*$Q$2)+(O40*$Q$2)+(P40*$Q$2))/E40</f>
        <v>40722.835528523421</v>
      </c>
      <c r="E40" s="66">
        <v>1200</v>
      </c>
      <c r="F40" s="68">
        <f>E40-E40*E42</f>
        <v>1200</v>
      </c>
      <c r="G40" s="68">
        <f>F40-F40*F42</f>
        <v>1090.909090909091</v>
      </c>
      <c r="H40" s="68">
        <f t="shared" ref="H40:P40" si="31">G40-G40*G42</f>
        <v>991.73553719008271</v>
      </c>
      <c r="I40" s="68">
        <f t="shared" si="31"/>
        <v>901.57776108189341</v>
      </c>
      <c r="J40" s="68">
        <f t="shared" si="31"/>
        <v>819.61614643808491</v>
      </c>
      <c r="K40" s="68">
        <f t="shared" si="31"/>
        <v>745.10558767098632</v>
      </c>
      <c r="L40" s="68">
        <f t="shared" si="31"/>
        <v>677.36871606453303</v>
      </c>
      <c r="M40" s="68">
        <f t="shared" si="31"/>
        <v>615.78974187684821</v>
      </c>
      <c r="N40" s="68">
        <f t="shared" si="31"/>
        <v>559.80885625168014</v>
      </c>
      <c r="O40" s="68">
        <f t="shared" si="31"/>
        <v>508.91714204698195</v>
      </c>
      <c r="P40" s="68">
        <f t="shared" si="31"/>
        <v>462.65194731543812</v>
      </c>
    </row>
    <row r="41" spans="1:17" ht="16.2" x14ac:dyDescent="0.45">
      <c r="A41" s="174"/>
      <c r="B41" s="184"/>
      <c r="C41" s="178"/>
      <c r="D41" s="188"/>
      <c r="E41" s="67">
        <f>E40/$E40</f>
        <v>1</v>
      </c>
      <c r="F41" s="67">
        <f t="shared" ref="F41:P41" si="32">F40/$E40</f>
        <v>1</v>
      </c>
      <c r="G41" s="67">
        <f t="shared" si="32"/>
        <v>0.90909090909090917</v>
      </c>
      <c r="H41" s="67">
        <f t="shared" si="32"/>
        <v>0.82644628099173556</v>
      </c>
      <c r="I41" s="67">
        <f t="shared" si="32"/>
        <v>0.75131480090157787</v>
      </c>
      <c r="J41" s="67">
        <f t="shared" si="32"/>
        <v>0.68301345536507074</v>
      </c>
      <c r="K41" s="67">
        <f t="shared" si="32"/>
        <v>0.62092132305915526</v>
      </c>
      <c r="L41" s="67">
        <f t="shared" si="32"/>
        <v>0.56447393005377755</v>
      </c>
      <c r="M41" s="67">
        <f t="shared" si="32"/>
        <v>0.51315811823070689</v>
      </c>
      <c r="N41" s="67">
        <f t="shared" si="32"/>
        <v>0.46650738020973342</v>
      </c>
      <c r="O41" s="67">
        <f t="shared" si="32"/>
        <v>0.42409761837248494</v>
      </c>
      <c r="P41" s="67">
        <f t="shared" si="32"/>
        <v>0.38554328942953175</v>
      </c>
    </row>
    <row r="42" spans="1:17" ht="16.2" x14ac:dyDescent="0.45">
      <c r="A42" s="181"/>
      <c r="B42" s="185"/>
      <c r="C42" s="178"/>
      <c r="D42" s="189"/>
      <c r="E42" s="67"/>
      <c r="F42" s="67">
        <f>$P39</f>
        <v>9.0909090909090912E-2</v>
      </c>
      <c r="G42" s="67">
        <f t="shared" ref="G42:P42" si="33">$P39</f>
        <v>9.0909090909090912E-2</v>
      </c>
      <c r="H42" s="67">
        <f t="shared" si="33"/>
        <v>9.0909090909090912E-2</v>
      </c>
      <c r="I42" s="67">
        <f t="shared" si="33"/>
        <v>9.0909090909090912E-2</v>
      </c>
      <c r="J42" s="67">
        <f t="shared" si="33"/>
        <v>9.0909090909090912E-2</v>
      </c>
      <c r="K42" s="67">
        <f t="shared" si="33"/>
        <v>9.0909090909090912E-2</v>
      </c>
      <c r="L42" s="67">
        <f t="shared" si="33"/>
        <v>9.0909090909090912E-2</v>
      </c>
      <c r="M42" s="67">
        <f t="shared" si="33"/>
        <v>9.0909090909090912E-2</v>
      </c>
      <c r="N42" s="67">
        <f t="shared" si="33"/>
        <v>9.0909090909090912E-2</v>
      </c>
      <c r="O42" s="67">
        <f t="shared" si="33"/>
        <v>9.0909090909090912E-2</v>
      </c>
      <c r="P42" s="67">
        <f t="shared" si="33"/>
        <v>9.0909090909090912E-2</v>
      </c>
      <c r="Q42" s="73" t="s">
        <v>233</v>
      </c>
    </row>
  </sheetData>
  <mergeCells count="50">
    <mergeCell ref="C31:C33"/>
    <mergeCell ref="C34:C36"/>
    <mergeCell ref="C37:C39"/>
    <mergeCell ref="C40:C42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C16:C18"/>
    <mergeCell ref="C19:C21"/>
    <mergeCell ref="C22:C24"/>
    <mergeCell ref="C25:C27"/>
    <mergeCell ref="C28:C30"/>
    <mergeCell ref="A31:A33"/>
    <mergeCell ref="A34:A36"/>
    <mergeCell ref="A37:A39"/>
    <mergeCell ref="A40:A42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A16:A18"/>
    <mergeCell ref="A19:A21"/>
    <mergeCell ref="A22:A24"/>
    <mergeCell ref="A25:A27"/>
    <mergeCell ref="A28:A30"/>
    <mergeCell ref="B1:E1"/>
    <mergeCell ref="B5:P5"/>
    <mergeCell ref="A7:A9"/>
    <mergeCell ref="A10:A12"/>
    <mergeCell ref="A13:A15"/>
    <mergeCell ref="C7:C9"/>
    <mergeCell ref="C10:C12"/>
    <mergeCell ref="C13:C15"/>
  </mergeCells>
  <phoneticPr fontId="19"/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データ解析シート</vt:lpstr>
      <vt:lpstr>KPIリスト</vt:lpstr>
      <vt:lpstr>KPIデータ</vt:lpstr>
      <vt:lpstr>潜在顧客</vt:lpstr>
      <vt:lpstr>見込み顧客</vt:lpstr>
      <vt:lpstr>新規顧客</vt:lpstr>
      <vt:lpstr>既存顧客</vt:lpstr>
      <vt:lpstr>会員制ビジネス</vt:lpstr>
      <vt:lpstr>顧客生涯価値,契約期間,解約率</vt:lpstr>
      <vt:lpstr>デジタル広告(FB広告)</vt:lpstr>
      <vt:lpstr>デジタル広告(GA広告)</vt:lpstr>
      <vt:lpstr>リターゲティングリスト（FB広告）</vt:lpstr>
      <vt:lpstr>リターゲティングリスト（GA広告）</vt:lpstr>
      <vt:lpstr>Eメールキャンペーン</vt:lpstr>
      <vt:lpstr>URLパラメータ</vt:lpstr>
      <vt:lpstr>ランディングページKPI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hidekikoike</cp:lastModifiedBy>
  <dcterms:created xsi:type="dcterms:W3CDTF">2017-10-24T11:07:00Z</dcterms:created>
  <dcterms:modified xsi:type="dcterms:W3CDTF">2019-01-04T13:36:16Z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